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535C6999-1DD5-4472-B01C-D36E2B04341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Orçamento Sintético formula" sheetId="2" r:id="rId1"/>
    <sheet name="Orçamento Sintético" sheetId="1" r:id="rId2"/>
  </sheets>
  <externalReferences>
    <externalReference r:id="rId3"/>
  </externalReferences>
  <definedNames>
    <definedName name="_xlnm.Print_Titles" localSheetId="1">'[1]repeated header'!$4:$4</definedName>
    <definedName name="_xlnm.Print_Titles" localSheetId="0">'[1]repeated header'!$4:$4</definedName>
  </definedNames>
  <calcPr calcId="191029"/>
</workbook>
</file>

<file path=xl/calcChain.xml><?xml version="1.0" encoding="utf-8"?>
<calcChain xmlns="http://schemas.openxmlformats.org/spreadsheetml/2006/main">
  <c r="F88" i="2" l="1"/>
  <c r="J88" i="2" s="1"/>
  <c r="F87" i="2"/>
  <c r="J87" i="2" s="1"/>
  <c r="F86" i="2"/>
  <c r="J86" i="2" s="1"/>
  <c r="J85" i="2"/>
  <c r="I85" i="2"/>
  <c r="F85" i="2"/>
  <c r="J84" i="2"/>
  <c r="F83" i="2"/>
  <c r="I83" i="2" s="1"/>
  <c r="F82" i="2"/>
  <c r="J82" i="2" s="1"/>
  <c r="F81" i="2"/>
  <c r="I81" i="2" s="1"/>
  <c r="F80" i="2"/>
  <c r="J80" i="2" s="1"/>
  <c r="J79" i="2"/>
  <c r="F78" i="2"/>
  <c r="J78" i="2" s="1"/>
  <c r="J77" i="2"/>
  <c r="J76" i="2"/>
  <c r="F75" i="2"/>
  <c r="J75" i="2" s="1"/>
  <c r="F74" i="2"/>
  <c r="J74" i="2" s="1"/>
  <c r="F73" i="2"/>
  <c r="J73" i="2" s="1"/>
  <c r="F72" i="2"/>
  <c r="J72" i="2" s="1"/>
  <c r="F71" i="2"/>
  <c r="J71" i="2" s="1"/>
  <c r="F70" i="2"/>
  <c r="J70" i="2" s="1"/>
  <c r="J69" i="2"/>
  <c r="I68" i="2"/>
  <c r="I65" i="2" s="1"/>
  <c r="F68" i="2"/>
  <c r="J68" i="2" s="1"/>
  <c r="J67" i="2"/>
  <c r="I67" i="2"/>
  <c r="F67" i="2"/>
  <c r="I66" i="2"/>
  <c r="F66" i="2"/>
  <c r="J66" i="2" s="1"/>
  <c r="J65" i="2"/>
  <c r="F64" i="2"/>
  <c r="I64" i="2" s="1"/>
  <c r="J63" i="2"/>
  <c r="I63" i="2"/>
  <c r="F63" i="2"/>
  <c r="F62" i="2"/>
  <c r="J62" i="2" s="1"/>
  <c r="F61" i="2"/>
  <c r="J61" i="2" s="1"/>
  <c r="F60" i="2"/>
  <c r="J60" i="2" s="1"/>
  <c r="J59" i="2"/>
  <c r="I59" i="2"/>
  <c r="F59" i="2"/>
  <c r="F58" i="2"/>
  <c r="J58" i="2" s="1"/>
  <c r="F57" i="2"/>
  <c r="I57" i="2" s="1"/>
  <c r="F56" i="2"/>
  <c r="J56" i="2" s="1"/>
  <c r="J55" i="2"/>
  <c r="I55" i="2"/>
  <c r="F55" i="2"/>
  <c r="F54" i="2"/>
  <c r="J54" i="2" s="1"/>
  <c r="F53" i="2"/>
  <c r="J53" i="2" s="1"/>
  <c r="J52" i="2"/>
  <c r="F51" i="2"/>
  <c r="I51" i="2" s="1"/>
  <c r="F50" i="2"/>
  <c r="J50" i="2" s="1"/>
  <c r="F49" i="2"/>
  <c r="J49" i="2" s="1"/>
  <c r="F48" i="2"/>
  <c r="I48" i="2" s="1"/>
  <c r="F47" i="2"/>
  <c r="I47" i="2" s="1"/>
  <c r="F46" i="2"/>
  <c r="J46" i="2" s="1"/>
  <c r="F45" i="2"/>
  <c r="J45" i="2" s="1"/>
  <c r="F44" i="2"/>
  <c r="J44" i="2" s="1"/>
  <c r="J43" i="2"/>
  <c r="J42" i="2"/>
  <c r="F42" i="2"/>
  <c r="I42" i="2" s="1"/>
  <c r="F41" i="2"/>
  <c r="I41" i="2" s="1"/>
  <c r="F40" i="2"/>
  <c r="J40" i="2" s="1"/>
  <c r="F39" i="2"/>
  <c r="I39" i="2" s="1"/>
  <c r="J38" i="2"/>
  <c r="F38" i="2"/>
  <c r="I38" i="2" s="1"/>
  <c r="F37" i="2"/>
  <c r="J37" i="2" s="1"/>
  <c r="F36" i="2"/>
  <c r="J36" i="2" s="1"/>
  <c r="F35" i="2"/>
  <c r="J35" i="2" s="1"/>
  <c r="J34" i="2"/>
  <c r="F34" i="2"/>
  <c r="I34" i="2" s="1"/>
  <c r="F33" i="2"/>
  <c r="J33" i="2" s="1"/>
  <c r="F32" i="2"/>
  <c r="I32" i="2" s="1"/>
  <c r="F31" i="2"/>
  <c r="J31" i="2" s="1"/>
  <c r="J30" i="2"/>
  <c r="F30" i="2"/>
  <c r="I30" i="2" s="1"/>
  <c r="F29" i="2"/>
  <c r="I29" i="2" s="1"/>
  <c r="J28" i="2"/>
  <c r="J27" i="2"/>
  <c r="F26" i="2"/>
  <c r="J26" i="2" s="1"/>
  <c r="F25" i="2"/>
  <c r="J25" i="2" s="1"/>
  <c r="J24" i="2"/>
  <c r="F23" i="2"/>
  <c r="J23" i="2" s="1"/>
  <c r="F22" i="2"/>
  <c r="I22" i="2" s="1"/>
  <c r="J21" i="2"/>
  <c r="F21" i="2"/>
  <c r="I21" i="2" s="1"/>
  <c r="F20" i="2"/>
  <c r="I20" i="2" s="1"/>
  <c r="F19" i="2"/>
  <c r="J19" i="2" s="1"/>
  <c r="F18" i="2"/>
  <c r="J18" i="2" s="1"/>
  <c r="J17" i="2"/>
  <c r="F16" i="2"/>
  <c r="J16" i="2" s="1"/>
  <c r="F15" i="2"/>
  <c r="J15" i="2" s="1"/>
  <c r="J14" i="2"/>
  <c r="F13" i="2"/>
  <c r="I13" i="2" s="1"/>
  <c r="J12" i="2"/>
  <c r="I12" i="2"/>
  <c r="F12" i="2"/>
  <c r="F11" i="2"/>
  <c r="I11" i="2" s="1"/>
  <c r="F10" i="2"/>
  <c r="I10" i="2" s="1"/>
  <c r="F9" i="2"/>
  <c r="J9" i="2" s="1"/>
  <c r="J8" i="2"/>
  <c r="J7" i="2"/>
  <c r="F6" i="2"/>
  <c r="I6" i="2" s="1"/>
  <c r="I5" i="2" s="1"/>
  <c r="I9" i="2" l="1"/>
  <c r="I8" i="2" s="1"/>
  <c r="I72" i="2"/>
  <c r="I35" i="2"/>
  <c r="I60" i="2"/>
  <c r="I18" i="2"/>
  <c r="J81" i="2"/>
  <c r="J22" i="2"/>
  <c r="J39" i="2"/>
  <c r="I44" i="2"/>
  <c r="I43" i="2" s="1"/>
  <c r="J64" i="2"/>
  <c r="I82" i="2"/>
  <c r="J10" i="2"/>
  <c r="I36" i="2"/>
  <c r="J48" i="2"/>
  <c r="J32" i="2"/>
  <c r="I53" i="2"/>
  <c r="I61" i="2"/>
  <c r="J6" i="2"/>
  <c r="I45" i="2"/>
  <c r="I74" i="2"/>
  <c r="I33" i="2"/>
  <c r="J83" i="2"/>
  <c r="I26" i="2"/>
  <c r="J51" i="2"/>
  <c r="I56" i="2"/>
  <c r="I86" i="2"/>
  <c r="I84" i="2" s="1"/>
  <c r="I23" i="2"/>
  <c r="I78" i="2"/>
  <c r="I77" i="2" s="1"/>
  <c r="I15" i="2"/>
  <c r="I87" i="2"/>
  <c r="I49" i="2"/>
  <c r="J11" i="2"/>
  <c r="I37" i="2"/>
  <c r="I16" i="2"/>
  <c r="J20" i="2"/>
  <c r="J29" i="2"/>
  <c r="J41" i="2"/>
  <c r="I54" i="2"/>
  <c r="I58" i="2"/>
  <c r="I62" i="2"/>
  <c r="I88" i="2"/>
  <c r="J13" i="2"/>
  <c r="I31" i="2"/>
  <c r="I28" i="2" s="1"/>
  <c r="I27" i="2" s="1"/>
  <c r="J47" i="2"/>
  <c r="I19" i="2"/>
  <c r="I40" i="2"/>
  <c r="J57" i="2"/>
  <c r="I70" i="2"/>
  <c r="I25" i="2"/>
  <c r="I24" i="2" s="1"/>
  <c r="I46" i="2"/>
  <c r="I50" i="2"/>
  <c r="I71" i="2"/>
  <c r="I75" i="2"/>
  <c r="I80" i="2"/>
  <c r="I79" i="2" s="1"/>
  <c r="I73" i="2"/>
  <c r="I76" i="2" l="1"/>
  <c r="I14" i="2"/>
  <c r="I52" i="2"/>
  <c r="I17" i="2"/>
  <c r="I7" i="2" s="1"/>
  <c r="I69" i="2"/>
  <c r="H90" i="2" l="1"/>
</calcChain>
</file>

<file path=xl/sharedStrings.xml><?xml version="1.0" encoding="utf-8"?>
<sst xmlns="http://schemas.openxmlformats.org/spreadsheetml/2006/main" count="792" uniqueCount="274">
  <si>
    <t>Obra</t>
  </si>
  <si>
    <t>Bancos</t>
  </si>
  <si>
    <t>B.D.I.</t>
  </si>
  <si>
    <t>Encargos Sociais</t>
  </si>
  <si>
    <t xml:space="preserve">SINAPI - 12/2023 - Santa Catarina
SICRO3 - 10/2023 - Santa Catarina
</t>
  </si>
  <si>
    <t>20,7%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</si>
  <si>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</si>
  <si>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</si>
  <si>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</si>
  <si>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</si>
  <si>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</si>
  <si>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</si>
  <si>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</si>
  <si>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</si>
  <si>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</si>
  <si>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</si>
  <si>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</si>
  <si>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</si>
  <si>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ADMINISTRAÇÃO LOCAL DE OBRA</t>
  </si>
  <si>
    <t xml:space="preserve"> 1.1 </t>
  </si>
  <si>
    <t xml:space="preserve"> GRANF-ADM -001 </t>
  </si>
  <si>
    <t>Próprio</t>
  </si>
  <si>
    <t>UN</t>
  </si>
  <si>
    <t xml:space="preserve"> 2 </t>
  </si>
  <si>
    <t>SERVIÇOS INICIAIS, SINALIZAÇÃO DA OBRA E DEMOLIÇÕES</t>
  </si>
  <si>
    <t xml:space="preserve"> 2.1 </t>
  </si>
  <si>
    <t>SINALIZAÇÃO DA OBRA</t>
  </si>
  <si>
    <t xml:space="preserve"> 2.1.1 </t>
  </si>
  <si>
    <t xml:space="preserve"> GRANF- SINOBRA-001 </t>
  </si>
  <si>
    <t>SINALIZAÇÃO DE OBRA PARA SISTEMA SIGA E PARE, COM 2 SEMÁFOROS MÓVEIS(24H) E 2 PLACAS DE PARE MÓVEIS (COLOCAÇÃO E RETIRADA 8H/12H; 13H/17H; 22H/6H)</t>
  </si>
  <si>
    <t>dia</t>
  </si>
  <si>
    <t xml:space="preserve"> 2.1.2 </t>
  </si>
  <si>
    <t xml:space="preserve"> 5213383 </t>
  </si>
  <si>
    <t>SICRO3</t>
  </si>
  <si>
    <t>Cavalete em polietileno zebrado com faixa refletiva - H = 1,00 m - utilização de 200 vezes</t>
  </si>
  <si>
    <t>un</t>
  </si>
  <si>
    <t xml:space="preserve"> 2.1.3 </t>
  </si>
  <si>
    <t xml:space="preserve"> 5213835 </t>
  </si>
  <si>
    <t>Cone plástico para canalização de trânsito - utilização de 150 ciclos - fornecimento, implantação e retirada</t>
  </si>
  <si>
    <t>undia</t>
  </si>
  <si>
    <t xml:space="preserve"> 2.1.4 </t>
  </si>
  <si>
    <t xml:space="preserve"> 5213842 </t>
  </si>
  <si>
    <t>Fita zebrada em dispositivos de canalização de trânsito</t>
  </si>
  <si>
    <t>m</t>
  </si>
  <si>
    <t xml:space="preserve"> 2.1.5 </t>
  </si>
  <si>
    <t xml:space="preserve"> GRANF-SIN-017 </t>
  </si>
  <si>
    <t>PLACA DE OBRA EM CHAPA DE AÇO, 3,0X1,5</t>
  </si>
  <si>
    <t>UND</t>
  </si>
  <si>
    <t xml:space="preserve"> 2.2 </t>
  </si>
  <si>
    <t>CANTEIRO DE OBRA</t>
  </si>
  <si>
    <t xml:space="preserve"> 2.2.1 </t>
  </si>
  <si>
    <t xml:space="preserve"> 73847/004 </t>
  </si>
  <si>
    <t>SINAPI</t>
  </si>
  <si>
    <t>ALUGUEL CONTAINER/SANIT C/4 VASOS/1 LAVAT/1 MIC/4 CHUV LARG=          2,20M COMPR=6,20M ALT=2,50M CHAPAS ACO C/NERV TRAPEZ FORRO C/         ISOL TERMO-ACUST CHASSIS REFORC PISO COMPENS NAVAL INCL INST RA       ELETR/HIDRO-SANIT EXCL TRANSP/CARGA/DESCARGA</t>
  </si>
  <si>
    <t>MES</t>
  </si>
  <si>
    <t xml:space="preserve"> 2.2.2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</si>
  <si>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</si>
  <si>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</si>
  <si>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 xml:space="preserve"> 2.3 </t>
  </si>
  <si>
    <t>DEMOLIÇÕES DE PAVIMENTO, PASSEIOS E INTERFERÊNCIAS</t>
  </si>
  <si>
    <t xml:space="preserve"> 2.3.1 </t>
  </si>
  <si>
    <t xml:space="preserve"> 1600441 </t>
  </si>
  <si>
    <t>Remoção de paralelepípedos</t>
  </si>
  <si>
    <t>m²</t>
  </si>
  <si>
    <t xml:space="preserve"> 2.3.2 </t>
  </si>
  <si>
    <t xml:space="preserve"> 5915407 </t>
  </si>
  <si>
    <t>Carga, manobra e descarga de agregados ou solos em caminhão basculante de 10 m³ - carga com carregadeira de 3,40 m³ edescarga livre</t>
  </si>
  <si>
    <t>t</t>
  </si>
  <si>
    <t xml:space="preserve"> 2.3.3 </t>
  </si>
  <si>
    <t xml:space="preserve"> 5914359 </t>
  </si>
  <si>
    <t>Transporte com caminhão basculante de 10 m³ - rodovia em leito natural</t>
  </si>
  <si>
    <t>tkm</t>
  </si>
  <si>
    <t xml:space="preserve"> 2.3.4 </t>
  </si>
  <si>
    <t xml:space="preserve"> GRANF-DEMO-002 </t>
  </si>
  <si>
    <t>REMOÇÃO DE MEIO FIO SEM REAPROVEITAMENTO - COM TRANSPORTE ATÉ 10KM</t>
  </si>
  <si>
    <t>M</t>
  </si>
  <si>
    <t xml:space="preserve"> 2.3.5 </t>
  </si>
  <si>
    <t xml:space="preserve"> GRANF-DEMO-006 </t>
  </si>
  <si>
    <t>DEMOLIÇÃO DE PAVIMENTO EM CONCRETO/ASFALTO, TRANSPORTE ATÉ 10KM</t>
  </si>
  <si>
    <t>M²</t>
  </si>
  <si>
    <t xml:space="preserve"> 2.3.6 </t>
  </si>
  <si>
    <t xml:space="preserve"> GRANF-DEMO-001 </t>
  </si>
  <si>
    <t>DEMOLIÇÃO DE PAVIMENTO INTERTRAVADO SEM REAPROVEITAMENTO - DEMOLIÇÃO E TRANSPORTE - DMT 10KM</t>
  </si>
  <si>
    <t xml:space="preserve"> 3 </t>
  </si>
  <si>
    <t>TERRAPLANAGEM</t>
  </si>
  <si>
    <t xml:space="preserve"> 3.1 </t>
  </si>
  <si>
    <t xml:space="preserve"> 5502135 </t>
  </si>
  <si>
    <t>Escavação, carga e transporte de material de 1ª categoria - DMT de 50 a 200 m - caminho de serviço em revestimento</t>
  </si>
  <si>
    <t>m³</t>
  </si>
  <si>
    <t xml:space="preserve"> 3.2 </t>
  </si>
  <si>
    <t xml:space="preserve"> 4 </t>
  </si>
  <si>
    <t>DRENAGEM PLUVIAL</t>
  </si>
  <si>
    <t xml:space="preserve"> 4.1 </t>
  </si>
  <si>
    <t>ESCAVAÇÕES E TUBULAÇÕES - EXECUÇÃO NOTURNA</t>
  </si>
  <si>
    <t xml:space="preserve"> 4.1.1 </t>
  </si>
  <si>
    <t xml:space="preserve"> SN -102279 </t>
  </si>
  <si>
    <t>ESCAVAÇÃO MECANIZADA DE VALA COM PROF. ATÉ 1,5 M (MÉDIA MONTANTE E JUSANTE/UMA COMPOSIÇÃO POR TRECHO), ESCAVADEIRA (0,8 M3),LARG. MENOR QUE 1,5 M, EM SOLO DE 1A CATEGORIA, LOCAIS COM BAIXO NÍVEL DE INTERFERÊNCIA. REF SINAPI (102279) -SERVIÇO NOTURNO</t>
  </si>
  <si>
    <t xml:space="preserve"> 4.1.2 </t>
  </si>
  <si>
    <t xml:space="preserve"> SN -101623 </t>
  </si>
  <si>
    <t>PREPARO DE FUNDO DE VALA COM LARGURA MENOR QUE 1,5 M, COM CAMADA DE BRITA, LANÇAMENTO MECANIZADO.  REF SINAPI (101623) - SERVIÇO NOTURNO</t>
  </si>
  <si>
    <t xml:space="preserve"> 4.1.3 </t>
  </si>
  <si>
    <t xml:space="preserve"> SN - 92808 </t>
  </si>
  <si>
    <t>ASSENTAMENTO DE TUBO DE CONCRETO PARA REDES COLETORAS DE ÁGUAS PLUVIAIS, DIÂMETRO DE 300 MM, JUNTA RÍGIDA, INSTALADO EM LOCAL COM BAIXO NÍVEL DE INTERFERÊNCIAS (NÃO INCLUI FORNECIMENTO). SINAPI (92808) -SERVIÇO NOTURNO</t>
  </si>
  <si>
    <t xml:space="preserve"> 4.1.4 </t>
  </si>
  <si>
    <t xml:space="preserve"> SN - 92809 </t>
  </si>
  <si>
    <t>ASSENTAMENTO DE TUBO DE CONCRETO PARA REDES COLETORAS DE ÁGUAS PLUVIAIS, DIÂMETRO DE 400 MM, JUNTA RÍGIDA, INSTALADO EM LOCAL COM BAIXO NÍVEL DE INTERFERÊNCIAS (NÃO INCLUI FORNECIMENTO). SINAPI (92809) - SERVIÇO NOTURNO</t>
  </si>
  <si>
    <t xml:space="preserve"> 4.1.5 </t>
  </si>
  <si>
    <t xml:space="preserve"> SN - 92811 </t>
  </si>
  <si>
    <t>ASSENTAMENTO DE TUBO DE CONCRETO PARA REDES COLETORAS DE ÁGUAS PLUVIAIS, DIÂMETRO DE 600 MM, JUNTA RÍGIDA, INSTALADO EM LOCAL COM BAIXO NÍVEL DE INTERFERÊNCIAS (NÃO INCLUI FORNECIMENTO). SINAPI (92811) - SERVIÇO NOTURNO</t>
  </si>
  <si>
    <t xml:space="preserve"> 4.1.6 </t>
  </si>
  <si>
    <t xml:space="preserve"> SN - 92813 </t>
  </si>
  <si>
    <t>ASSENTAMENTO DE TUBO DE CONCRETO PARA REDES COLETORAS DE ÁGUAS PLUVIAIS, DIÂMETRO DE 800 MM, JUNTA RÍGIDA, INSTALADO EM LOCAL COM BAIXO NÍVEL DE INTERFERÊNCIAS (NÃO INCLUI FORNECIMENTO).  SINAPI (92813) -SERVIÇO NOTURNO</t>
  </si>
  <si>
    <t xml:space="preserve"> 4.1.7 </t>
  </si>
  <si>
    <t xml:space="preserve"> 00007790 </t>
  </si>
  <si>
    <t>TUBO DE CONCRETO SIMPLES PARA AGUAS PLUVIAIS, CLASSE PS2, COM ENCAIXE PONTA E BOLSA, DIAMETRO NOMINAL DE 300 MM</t>
  </si>
  <si>
    <t xml:space="preserve"> 4.1.8 </t>
  </si>
  <si>
    <t xml:space="preserve"> 00007745 </t>
  </si>
  <si>
    <t>TUBO DE CONCRETO ARMADO PARA AGUAS PLUVIAIS, CLASSE PA-1, COM ENCAIXE PONTA E BOLSA, DIAMETRO NOMINAL DE 400 MM</t>
  </si>
  <si>
    <t xml:space="preserve"> 4.1.9 </t>
  </si>
  <si>
    <t xml:space="preserve"> 00007762 </t>
  </si>
  <si>
    <t>TUBO DE CONCRETO ARMADO PARA AGUAS PLUVIAIS, CLASSE PA-2, COM ENCAIXE PONTA E BOLSA, DIAMETRO NOMINAL DE 600 MM</t>
  </si>
  <si>
    <t xml:space="preserve"> 4.1.10 </t>
  </si>
  <si>
    <t xml:space="preserve"> 00007763 </t>
  </si>
  <si>
    <t>TUBO DE CONCRETO ARMADO PARA AGUAS PLUVIAIS, CLASSE PA-2, COM ENCAIXE PONTA E BOLSA, DIAMETRO NOMINAL DE 800 MM</t>
  </si>
  <si>
    <t xml:space="preserve"> 4.1.11 </t>
  </si>
  <si>
    <t xml:space="preserve"> SN -94339 </t>
  </si>
  <si>
    <t>ATERRO MECANIZADO DE VALA COM RETROESCAVADEIRA (CAPACIDADE DA CAÇAMBA DA RETRO: 0,26 M³/POTÊNCIA: 88 HP), LARGURA ATÉ 1,5 M, PROFUNDIDADE ATÉ 1,5 M, COM AREIA PARA ATERRO -  REF. SINAPI (94339) - (SERVIÇO NOTURNO)</t>
  </si>
  <si>
    <t xml:space="preserve"> 4.1.12 </t>
  </si>
  <si>
    <t xml:space="preserve"> SN - 94341 </t>
  </si>
  <si>
    <t>ATERRO MECANIZADO DE VALA COM RETROESCAVADEIRA (CAPACIDADE DA CAÇAMBA DA RETRO: 0,26 M³/POTÊNCIA: 88 HP), LARGURA ATÉ 1,5 M, PROFUNDIDADE DE 1,5 A 3,0 M, COM AREIA PARA ATERRO.  REF. SINAPI (94341) - SERVIÇO NOTURNO</t>
  </si>
  <si>
    <t xml:space="preserve"> 4.1.13 </t>
  </si>
  <si>
    <t xml:space="preserve"> SN - 93369 </t>
  </si>
  <si>
    <t>REATERRO MECANIZADO DE VALA COM ESCAVADEIRA HIDRÁULICA (CAPACIDADE DA CAÇAMBA: 0,8 M³/POTÊNCIA: 111 HP), LARGURA DE 1,5 A 2,5 M, PROFUNDIDADE DE 1,5 A 3,0 M, COM SOLO (SEM SUBSTITUIÇÃO) DE 1ª CATEGORIA, COM COMPACTADOR DE SOLOS DE PERCUSSÃO. REF  SINAPI (93369) - SERVIÇO NOTURNO</t>
  </si>
  <si>
    <t xml:space="preserve"> 4.1.14 </t>
  </si>
  <si>
    <t xml:space="preserve"> SN - 5914359 </t>
  </si>
  <si>
    <t>Transporte com caminhão basculante de 10 m³ - rodovia em leito natural -REF SICRO (5914359) - SERVIÇO NOTURNO</t>
  </si>
  <si>
    <t xml:space="preserve"> 4.2 </t>
  </si>
  <si>
    <t>DISPOSITIVOS DE DRENAGEM</t>
  </si>
  <si>
    <t xml:space="preserve"> 4.2.1 </t>
  </si>
  <si>
    <t xml:space="preserve"> GRANF-CC-006 </t>
  </si>
  <si>
    <t>CAIXA DE CAPTAÇÃO TIPO 1 EM BLOCOS DE CONCRETO ESTRUTURAL E GRELHA DE FERRO FUNDIDO 30X100CM</t>
  </si>
  <si>
    <t xml:space="preserve"> 4.2.2 </t>
  </si>
  <si>
    <t xml:space="preserve"> 101801 </t>
  </si>
  <si>
    <t>CAIXA COM GRELHA RETANGULAR DE FERRO FUNDIDO, EM ALVENARIA COM BLOCOS DE CONCRETO, DIMENSÕES INTERNAS: 0,30 X 1,00 X 1,00. AF_12/2020</t>
  </si>
  <si>
    <t xml:space="preserve"> 4.2.3 </t>
  </si>
  <si>
    <t xml:space="preserve"> GRANF-CL-04 </t>
  </si>
  <si>
    <t>CAIXA DE LIGAÇÃO EM ALVENARIA DE BLOCOS PARA TUBOS ATÉ 60CM</t>
  </si>
  <si>
    <t xml:space="preserve"> 4.2.4 </t>
  </si>
  <si>
    <t xml:space="preserve"> GRANF-CL-005 </t>
  </si>
  <si>
    <t>CAIXA DE LIGAÇÃO EM ALVENARIA DE BLOCOS PARA TUBOS ATÉ 100CM</t>
  </si>
  <si>
    <t xml:space="preserve"> 4.2.5 </t>
  </si>
  <si>
    <t xml:space="preserve"> 0804081 </t>
  </si>
  <si>
    <t>Boca de BSTC D = 0,60 m - esconsidade 0° - areia e brita comerciais - alas retas</t>
  </si>
  <si>
    <t xml:space="preserve"> 4.2.6 </t>
  </si>
  <si>
    <t xml:space="preserve"> 0804061 </t>
  </si>
  <si>
    <t>Boca de BSTC D = 0,40 m - esconsidade 0° - areia e brita comerciais - alas retas</t>
  </si>
  <si>
    <t xml:space="preserve"> 4.2.7 </t>
  </si>
  <si>
    <t xml:space="preserve"> 2003688 </t>
  </si>
  <si>
    <t>Poço de visita - PVI 06 - areia e brita comerciais</t>
  </si>
  <si>
    <t xml:space="preserve"> 4.2.8 </t>
  </si>
  <si>
    <t xml:space="preserve"> 2003724 </t>
  </si>
  <si>
    <t>Chaminé dos poços de visita - CPV 06 - areia e brita comerciais</t>
  </si>
  <si>
    <t xml:space="preserve"> 5 </t>
  </si>
  <si>
    <t>PAVIMENTAÇÃO (ASFÁLTICA E  BLOCO INTERTRAVADO)</t>
  </si>
  <si>
    <t xml:space="preserve"> 5.1 </t>
  </si>
  <si>
    <t xml:space="preserve"> 4011209 </t>
  </si>
  <si>
    <t>Regularização do subleito</t>
  </si>
  <si>
    <t xml:space="preserve"> 5.2 </t>
  </si>
  <si>
    <t xml:space="preserve"> 4011279 </t>
  </si>
  <si>
    <t>Base ou sub-base de macadame seco com brita comercial</t>
  </si>
  <si>
    <t xml:space="preserve"> 5.3 </t>
  </si>
  <si>
    <t xml:space="preserve"> 4011276 </t>
  </si>
  <si>
    <t>Base ou sub-base de brita graduada com brita comercial</t>
  </si>
  <si>
    <t xml:space="preserve"> 5.4 </t>
  </si>
  <si>
    <t xml:space="preserve"> 5914351 </t>
  </si>
  <si>
    <t>Carga, manobra e descarga de agregados ou solos em caminhão basculante de 14 m³ - carga com carregadeira de 3,40 m³ edescarga livre</t>
  </si>
  <si>
    <t xml:space="preserve"> 5.5 </t>
  </si>
  <si>
    <t xml:space="preserve"> 5901640 </t>
  </si>
  <si>
    <t>Transporte com caminhão basculante com caçamba estanque com capacidade de 14 m³ - rodovia pavimentada</t>
  </si>
  <si>
    <t xml:space="preserve"> 5.6 </t>
  </si>
  <si>
    <t xml:space="preserve"> 4011352 </t>
  </si>
  <si>
    <t>Imprimação com emulsão asfáltica</t>
  </si>
  <si>
    <t xml:space="preserve"> 5.7 </t>
  </si>
  <si>
    <t xml:space="preserve"> 4011353 </t>
  </si>
  <si>
    <t>Pintura de ligação</t>
  </si>
  <si>
    <t xml:space="preserve"> 5.8 </t>
  </si>
  <si>
    <t xml:space="preserve"> 4011463 </t>
  </si>
  <si>
    <t>Concreto asfáltico - faixa C - areia e brita comerciais</t>
  </si>
  <si>
    <t xml:space="preserve"> 5.9 </t>
  </si>
  <si>
    <t xml:space="preserve"> 5914643 </t>
  </si>
  <si>
    <t>Carga, manobra e descarga de mistura betuminosa a quente em caminhão basculante de 6 m³ - carga em usina de asfalto100/140 t/h e descarga em vibroacabadora</t>
  </si>
  <si>
    <t xml:space="preserve"> 5.10 </t>
  </si>
  <si>
    <t xml:space="preserve"> 5914612 </t>
  </si>
  <si>
    <t>Transporte de mistura betuminosa a quente com caminhão com caçamba térmica de 6 m³ - rodovia pavimentada</t>
  </si>
  <si>
    <t xml:space="preserve"> 5.11 </t>
  </si>
  <si>
    <t xml:space="preserve"> 94273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</si>
  <si>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</si>
  <si>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5.12 </t>
  </si>
  <si>
    <t xml:space="preserve"> 92398 </t>
  </si>
  <si>
    <t>EXECUÇÃO DE PAVIMENTO EM PISO INTERTRAVADO, COM BLOCO RETANGULAR COR NATURAL DE 20 X 10 CM, ESPESSURA 8 CM. AF_10/2022</t>
  </si>
  <si>
    <t xml:space="preserve"> 6 </t>
  </si>
  <si>
    <t>AQUISIÇÃO E TRANSPORTE DE MATERIAIS BETUMINOSOS</t>
  </si>
  <si>
    <t xml:space="preserve"> 6.1 </t>
  </si>
  <si>
    <t xml:space="preserve"> GRANF-NT-EAI-10-2023 </t>
  </si>
  <si>
    <t>AQUISIÇÃO E TRANSPORTE DE EAI - EMULSÃO ASFÁLTICA PARA SERVIÇO DE IMPRIMAÇÃO (10/2023)</t>
  </si>
  <si>
    <t>T</t>
  </si>
  <si>
    <t xml:space="preserve"> 6.2 </t>
  </si>
  <si>
    <t xml:space="preserve"> GRANF-NT-RR2C-10-2023 </t>
  </si>
  <si>
    <t>AQUISIÇÃO E TRANSPORTE DE EMULSÃO ASFÁLTICA RR-2C -10/2023</t>
  </si>
  <si>
    <t xml:space="preserve"> 6.3 </t>
  </si>
  <si>
    <t xml:space="preserve"> GRANF-NT-CAP-10-2023 </t>
  </si>
  <si>
    <t>AQUISIÇÃO E TRANSPORTE DE CIMENTO ASFÁLTICOS CAP-50/70 -10/2023</t>
  </si>
  <si>
    <t xml:space="preserve"> 7 </t>
  </si>
  <si>
    <t>PASSEIOS</t>
  </si>
  <si>
    <t xml:space="preserve"> 7.1 </t>
  </si>
  <si>
    <t xml:space="preserve"> GRANF-PAV-013 </t>
  </si>
  <si>
    <t>ATERRO E COMPACTAÇÃO DE PASSEIOS - EXCLUSO SOLO</t>
  </si>
  <si>
    <t>M³</t>
  </si>
  <si>
    <t xml:space="preserve"> 7.2 </t>
  </si>
  <si>
    <t xml:space="preserve"> 7.3 </t>
  </si>
  <si>
    <t xml:space="preserve"> 92396 </t>
  </si>
  <si>
    <t>EXECUÇÃO DE PASSEIO EM PISO INTERTRAVADO, COM BLOCO RETANGULAR COR NATURAL DE 20 X 10 CM, ESPESSURA 6 CM. AF_12/2015</t>
  </si>
  <si>
    <t xml:space="preserve"> 7.4 </t>
  </si>
  <si>
    <t xml:space="preserve"> GRANF-PAV-016 </t>
  </si>
  <si>
    <t>EXECUÇÃO DE PASSEIO EM PISO INTERTRAVADO, COM BLOCO RETANGULAR COLORIDO TÁTIL  DIRECIONAL DE 20 X 10 CM, ESPESSURA 6 CM.</t>
  </si>
  <si>
    <t xml:space="preserve"> 7.5 </t>
  </si>
  <si>
    <t xml:space="preserve"> GRANF-PAV-017 </t>
  </si>
  <si>
    <t>EXECUÇÃO DE PASSEIO EM PISO INTERTRAVADO, COM BLOCO RETANGULAR COLORIDO TÁTIL ALERTA DE 20 X 10 CM, ESPESSURA 6 CM.</t>
  </si>
  <si>
    <t xml:space="preserve"> 8 </t>
  </si>
  <si>
    <t>SINALIZAÇÃO VIÁRIA</t>
  </si>
  <si>
    <t xml:space="preserve"> 8.1 </t>
  </si>
  <si>
    <t>FAIXAS ELEVADAS</t>
  </si>
  <si>
    <t xml:space="preserve"> 8.1.1 </t>
  </si>
  <si>
    <t xml:space="preserve"> GRANF-PAV-004 </t>
  </si>
  <si>
    <t>CONSTRUÇÃO DE FAIXA ELEVADA EM CBUQ - ALTURA 15CM, PLATAFORMA DE 5,0M E RAMPAS DE 1,50M CADA</t>
  </si>
  <si>
    <t xml:space="preserve"> 8.2 </t>
  </si>
  <si>
    <t>SINALIZAÇÃO VERTICAL</t>
  </si>
  <si>
    <t xml:space="preserve"> 8.2.1 </t>
  </si>
  <si>
    <t xml:space="preserve"> GRANF-SIN-007 </t>
  </si>
  <si>
    <t>PLACA DE SINALIZAÇÃO QUADRADA 50X50  ADVERTÊNCIA -  PINTURA REFLETIVA - FORNECIMENTO E INSTALAÇÃO</t>
  </si>
  <si>
    <t xml:space="preserve"> 8.2.2 </t>
  </si>
  <si>
    <t xml:space="preserve"> GRANF-SIN-003 </t>
  </si>
  <si>
    <t>PLACA DE SINALIZAÇÃO RETANGULAR ADVERTÊNCIA - 40X70 - PINTURA REFLETIVA - FORNECIMENTO E INSTALAÇÃO</t>
  </si>
  <si>
    <t xml:space="preserve"> 8.2.3 </t>
  </si>
  <si>
    <t xml:space="preserve"> GRANF-SIN-006 </t>
  </si>
  <si>
    <t>PLACA DE SINALIZAÇÃO -  REGULAMENTAÇÃO-  PINTURA REFLETIVA - FORNECIMENTO E INSTALAÇÃO - POSTE INCLUSO</t>
  </si>
  <si>
    <t xml:space="preserve"> 8.2.4 </t>
  </si>
  <si>
    <t xml:space="preserve"> GRANF-SIN-015 </t>
  </si>
  <si>
    <t>PLACA DE SINALIZAÇÃO RETANGULAR INDICATIVA COM NOME DE RUA EM CHAPA DE AÇO 16# - DUPLA - 30X50 - PINTURA REFLETIVA - FORNECIMENTO E INSTALAÇÃO</t>
  </si>
  <si>
    <t xml:space="preserve"> 8.3 </t>
  </si>
  <si>
    <t>SINALIZAÇÃO HORIZONTAL</t>
  </si>
  <si>
    <t xml:space="preserve"> 8.3.1 </t>
  </si>
  <si>
    <t xml:space="preserve"> 5219643 </t>
  </si>
  <si>
    <t>Tachão refletivo em resina sintética - bidirecional - fornecimento e colocação</t>
  </si>
  <si>
    <t xml:space="preserve"> 8.3.2 </t>
  </si>
  <si>
    <t xml:space="preserve"> 5213360 </t>
  </si>
  <si>
    <t>Tacha refletiva em plástico injetado - bidirecional tipo I - com um pino - fornecimento e colocação</t>
  </si>
  <si>
    <t xml:space="preserve"> 8.3.3 </t>
  </si>
  <si>
    <t xml:space="preserve"> 5213358 </t>
  </si>
  <si>
    <t>Laminado elastoplástico para sinalização horizontal - espessura de 1,5 mm - fornecimento e implantação</t>
  </si>
  <si>
    <t xml:space="preserve"> 8.3.4 </t>
  </si>
  <si>
    <t>Laminado elastoplástico para sinalização horizontal - espessura de 1,5 mm - fornecimento e implantação - Para pintura de símbolos de vagas e zebrados amarelos</t>
  </si>
  <si>
    <t>Total Geral</t>
  </si>
  <si>
    <t>3545,04
(15.0%)</t>
  </si>
  <si>
    <t>3832,7
(15.0%)</t>
  </si>
  <si>
    <t>4510,04
(15.0%)</t>
  </si>
  <si>
    <t>7.6</t>
  </si>
  <si>
    <t xml:space="preserve"> GRANF-PAV-025 </t>
  </si>
  <si>
    <t>ASSENTAMENTO DE GUIA (MEIO-FIO) EM TRECHO RETO, CONFECCIONADA EM CONCRETO PRÉ-FABRICADO, DIMENSÕES 100X10X10X30CM (COMPRIMENTO X BASE INFERIOR X BASE SUPERIOR X ALTURA), PARA URBANIZAÇÃO AF_06/2016_P</t>
  </si>
  <si>
    <t>PAVIMENTAÇÃO ASFÁLTICA, DRENAGEM , SINALIZAÇÃO E PASSEIOS DE DIVERSAS RUAS DO MUNICIPIO</t>
  </si>
  <si>
    <t xml:space="preserve">_______________________________________________________________
Alinson Aloísio Silva de Britto
Engenheira Civil
CREA/SC 166706-1
</t>
  </si>
  <si>
    <t>Rancho Queimado, 15 de dezembro de 2023</t>
  </si>
  <si>
    <t>Rancho Queimado, 07 de fevereiro de 2024</t>
  </si>
  <si>
    <t xml:space="preserve">_______________________________________________________________
Alinson Aloísio Silva de Britto
Engenheiro Civil
CREA/SC 166706-1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</si>
</sst>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76269"/>
      </patternFill>
    </fill>
    <fill>
      <patternFill patternType="solid">
        <fgColor rgb="FFA76269"/>
      </patternFill>
    </fill>
    <fill>
      <patternFill patternType="solid">
        <fgColor rgb="FFA76269"/>
      </patternFill>
    </fill>
    <fill>
      <patternFill patternType="solid">
        <fgColor rgb="FFDECED2"/>
      </patternFill>
    </fill>
    <fill>
      <patternFill patternType="solid">
        <fgColor rgb="FFDECED2"/>
      </patternFill>
    </fill>
    <fill>
      <patternFill patternType="solid">
        <fgColor rgb="FFDECED2"/>
      </patternFill>
    </fill>
    <fill>
      <patternFill patternType="solid">
        <fgColor rgb="FFDECED2"/>
      </patternFill>
    </fill>
    <fill>
      <patternFill patternType="solid">
        <fgColor rgb="FFDEDEDE"/>
      </patternFill>
    </fill>
    <fill>
      <patternFill patternType="solid">
        <fgColor rgb="FFDEDEDE"/>
      </patternFill>
    </fill>
    <fill>
      <patternFill patternType="solid">
        <fgColor rgb="FFDEDEDE"/>
      </patternFill>
    </fill>
    <fill>
      <patternFill patternType="solid">
        <fgColor rgb="FFDEDEDE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0" fontId="10" fillId="10" borderId="7" xfId="0" applyFont="1" applyFill="1" applyBorder="1" applyAlignment="1">
      <alignment horizontal="left" vertical="top" wrapText="1"/>
    </xf>
    <xf numFmtId="0" fontId="11" fillId="11" borderId="8" xfId="0" applyFont="1" applyFill="1" applyBorder="1" applyAlignment="1">
      <alignment horizontal="center" vertical="top" wrapText="1"/>
    </xf>
    <xf numFmtId="0" fontId="12" fillId="12" borderId="9" xfId="0" applyFont="1" applyFill="1" applyBorder="1" applyAlignment="1">
      <alignment horizontal="right" vertical="top" wrapText="1"/>
    </xf>
    <xf numFmtId="4" fontId="13" fillId="13" borderId="10" xfId="0" applyNumberFormat="1" applyFont="1" applyFill="1" applyBorder="1" applyAlignment="1">
      <alignment horizontal="right" vertical="top" wrapText="1"/>
    </xf>
    <xf numFmtId="0" fontId="15" fillId="14" borderId="11" xfId="0" applyFont="1" applyFill="1" applyBorder="1" applyAlignment="1">
      <alignment horizontal="left" vertical="top" wrapText="1"/>
    </xf>
    <xf numFmtId="0" fontId="16" fillId="15" borderId="12" xfId="0" applyFont="1" applyFill="1" applyBorder="1" applyAlignment="1">
      <alignment horizontal="center" vertical="top" wrapText="1"/>
    </xf>
    <xf numFmtId="0" fontId="17" fillId="16" borderId="13" xfId="0" applyFont="1" applyFill="1" applyBorder="1" applyAlignment="1">
      <alignment horizontal="right" vertical="top" wrapText="1"/>
    </xf>
    <xf numFmtId="4" fontId="18" fillId="17" borderId="14" xfId="0" applyNumberFormat="1" applyFont="1" applyFill="1" applyBorder="1" applyAlignment="1">
      <alignment horizontal="right" vertical="top" wrapText="1"/>
    </xf>
    <xf numFmtId="0" fontId="19" fillId="18" borderId="0" xfId="0" applyFont="1" applyFill="1" applyAlignment="1">
      <alignment horizontal="left" vertical="top" wrapText="1"/>
    </xf>
    <xf numFmtId="0" fontId="21" fillId="20" borderId="0" xfId="0" applyFont="1" applyFill="1" applyAlignment="1">
      <alignment horizontal="right" vertical="top" wrapText="1"/>
    </xf>
    <xf numFmtId="0" fontId="23" fillId="22" borderId="0" xfId="0" applyFont="1" applyFill="1" applyAlignment="1">
      <alignment horizontal="left" vertical="top" wrapText="1"/>
    </xf>
    <xf numFmtId="0" fontId="24" fillId="23" borderId="0" xfId="0" applyFont="1" applyFill="1" applyAlignment="1">
      <alignment horizontal="center" vertical="top" wrapText="1"/>
    </xf>
    <xf numFmtId="0" fontId="10" fillId="12" borderId="9" xfId="0" applyFont="1" applyFill="1" applyBorder="1" applyAlignment="1">
      <alignment horizontal="right" vertical="top" wrapText="1"/>
    </xf>
    <xf numFmtId="0" fontId="25" fillId="0" borderId="0" xfId="0" applyFont="1" applyAlignment="1">
      <alignment vertical="center" wrapText="1"/>
    </xf>
    <xf numFmtId="0" fontId="10" fillId="11" borderId="8" xfId="0" applyFont="1" applyFill="1" applyBorder="1" applyAlignment="1">
      <alignment horizontal="center" vertical="top" wrapText="1"/>
    </xf>
    <xf numFmtId="0" fontId="19" fillId="18" borderId="0" xfId="0" applyFont="1" applyFill="1" applyAlignment="1">
      <alignment horizontal="left" wrapText="1"/>
    </xf>
    <xf numFmtId="0" fontId="9" fillId="18" borderId="0" xfId="0" applyFont="1" applyFill="1" applyAlignment="1">
      <alignment horizontal="left" vertical="top" wrapText="1"/>
    </xf>
    <xf numFmtId="0" fontId="21" fillId="20" borderId="0" xfId="0" applyFont="1" applyFill="1" applyAlignment="1">
      <alignment horizontal="right" vertical="top" wrapText="1"/>
    </xf>
    <xf numFmtId="0" fontId="19" fillId="18" borderId="0" xfId="0" applyFont="1" applyFill="1" applyAlignment="1">
      <alignment horizontal="left" vertical="top" wrapText="1"/>
    </xf>
    <xf numFmtId="4" fontId="22" fillId="21" borderId="0" xfId="0" applyNumberFormat="1" applyFont="1" applyFill="1" applyAlignment="1">
      <alignment horizontal="right" vertical="top" wrapText="1"/>
    </xf>
    <xf numFmtId="0" fontId="14" fillId="23" borderId="0" xfId="0" applyFont="1" applyFill="1" applyAlignment="1">
      <alignment horizontal="center" vertical="top" wrapText="1"/>
    </xf>
    <xf numFmtId="0" fontId="0" fillId="0" borderId="0" xfId="0"/>
    <xf numFmtId="0" fontId="20" fillId="19" borderId="0" xfId="0" applyFont="1" applyFill="1" applyAlignment="1">
      <alignment horizontal="center" vertical="top" wrapText="1"/>
    </xf>
    <xf numFmtId="0" fontId="9" fillId="19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vertical="top" wrapText="1"/>
    </xf>
    <xf numFmtId="4" fontId="10" fillId="13" borderId="14" xfId="0" applyNumberFormat="1" applyFont="1" applyFill="1" applyBorder="1" applyAlignment="1">
      <alignment horizontal="right" vertical="top" wrapText="1"/>
    </xf>
    <xf numFmtId="0" fontId="12" fillId="24" borderId="9" xfId="0" applyFont="1" applyFill="1" applyBorder="1" applyAlignment="1">
      <alignment horizontal="right" vertical="top" wrapText="1"/>
    </xf>
    <xf numFmtId="0" fontId="15" fillId="24" borderId="11" xfId="0" applyFont="1" applyFill="1" applyBorder="1" applyAlignment="1">
      <alignment horizontal="left" vertical="top" wrapText="1"/>
    </xf>
    <xf numFmtId="0" fontId="17" fillId="24" borderId="13" xfId="0" applyFont="1" applyFill="1" applyBorder="1" applyAlignment="1">
      <alignment horizontal="right" vertical="top" wrapText="1"/>
    </xf>
    <xf numFmtId="0" fontId="16" fillId="24" borderId="12" xfId="0" applyFont="1" applyFill="1" applyBorder="1" applyAlignment="1">
      <alignment horizontal="center" vertical="top" wrapText="1"/>
    </xf>
    <xf numFmtId="4" fontId="18" fillId="24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704849</xdr:colOff>
      <xdr:row>2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4260D7B-FE66-4C30-BB50-2E7DB4F4F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899" cy="15430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521471</xdr:colOff>
      <xdr:row>2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B43DEF9-CB7D-43BE-9A41-289AECAFF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114300"/>
          <a:ext cx="1169171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13335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704849</xdr:colOff>
      <xdr:row>2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70437FE-EC12-A5F2-0B7A-180D7F328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66849" cy="15430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521471</xdr:colOff>
      <xdr:row>2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A830629-6E19-0BAB-0B71-960CDE13C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14300"/>
          <a:ext cx="1150121" cy="1295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24B9-94D2-4990-9F23-C09841C492F3}">
  <sheetPr>
    <pageSetUpPr fitToPage="1"/>
  </sheetPr>
  <dimension ref="A1:K94"/>
  <sheetViews>
    <sheetView showOutlineSymbols="0" view="pageLayout" topLeftCell="A60" zoomScaleNormal="100" workbookViewId="0">
      <selection activeCell="I68" sqref="I68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8" width="13" bestFit="1" customWidth="1"/>
    <col min="9" max="9" width="14.625" customWidth="1"/>
  </cols>
  <sheetData>
    <row r="1" spans="1:11" ht="30" x14ac:dyDescent="0.2">
      <c r="A1" s="1"/>
      <c r="B1" s="1"/>
      <c r="C1" s="1"/>
      <c r="D1" s="1" t="s">
        <v>0</v>
      </c>
      <c r="E1" s="33" t="s">
        <v>1</v>
      </c>
      <c r="F1" s="33"/>
      <c r="G1" s="33" t="s">
        <v>2</v>
      </c>
      <c r="H1" s="33"/>
      <c r="I1" s="1" t="s">
        <v>3</v>
      </c>
    </row>
    <row r="2" spans="1:11" ht="80.099999999999994" customHeight="1" x14ac:dyDescent="0.2">
      <c r="A2" s="16"/>
      <c r="B2" s="16"/>
      <c r="C2" s="16"/>
      <c r="D2" s="24" t="s">
        <v>269</v>
      </c>
      <c r="E2" s="26" t="s">
        <v>4</v>
      </c>
      <c r="F2" s="26"/>
      <c r="G2" s="26" t="s">
        <v>5</v>
      </c>
      <c r="H2" s="26"/>
      <c r="I2" s="23" t="s">
        <v>6</v>
      </c>
    </row>
    <row r="3" spans="1:11" ht="15" x14ac:dyDescent="0.25">
      <c r="A3" s="32" t="s">
        <v>7</v>
      </c>
      <c r="B3" s="29"/>
      <c r="C3" s="29"/>
      <c r="D3" s="29"/>
      <c r="E3" s="29"/>
      <c r="F3" s="29"/>
      <c r="G3" s="29"/>
      <c r="H3" s="29"/>
      <c r="I3" s="29"/>
    </row>
    <row r="4" spans="1:11" ht="30" customHeight="1" x14ac:dyDescent="0.2">
      <c r="A4" s="2" t="s">
        <v>8</v>
      </c>
      <c r="B4" s="4" t="s">
        <v>9</v>
      </c>
      <c r="C4" s="2" t="s">
        <v>10</v>
      </c>
      <c r="D4" s="2" t="s">
        <v>11</v>
      </c>
      <c r="E4" s="3" t="s">
        <v>12</v>
      </c>
      <c r="F4" s="4" t="s">
        <v>13</v>
      </c>
      <c r="G4" s="4" t="s">
        <v>14</v>
      </c>
      <c r="H4" s="4" t="s">
        <v>15</v>
      </c>
      <c r="I4" s="4" t="s">
        <v>16</v>
      </c>
    </row>
    <row r="5" spans="1:11" ht="24" customHeight="1" x14ac:dyDescent="0.2">
      <c r="A5" s="5" t="s">
        <v>17</v>
      </c>
      <c r="B5" s="5"/>
      <c r="C5" s="5"/>
      <c r="D5" s="5" t="s">
        <v>18</v>
      </c>
      <c r="E5" s="5"/>
      <c r="F5" s="6"/>
      <c r="G5" s="5"/>
      <c r="H5" s="5"/>
      <c r="I5" s="7">
        <f>SUM(I6)</f>
        <v>224187.84</v>
      </c>
      <c r="J5">
        <v>2</v>
      </c>
    </row>
    <row r="6" spans="1:11" ht="26.1" customHeight="1" x14ac:dyDescent="0.2">
      <c r="A6" s="8" t="s">
        <v>19</v>
      </c>
      <c r="B6" s="10" t="s">
        <v>20</v>
      </c>
      <c r="C6" s="8" t="s">
        <v>21</v>
      </c>
      <c r="D6" s="8" t="s">
        <v>18</v>
      </c>
      <c r="E6" s="9" t="s">
        <v>22</v>
      </c>
      <c r="F6" s="10">
        <f>K6</f>
        <v>16</v>
      </c>
      <c r="G6" s="11">
        <v>11608.74</v>
      </c>
      <c r="H6" s="11">
        <v>14011.74</v>
      </c>
      <c r="I6" s="34">
        <f>TRUNC(F6 * H6, 2)</f>
        <v>224187.84</v>
      </c>
      <c r="J6">
        <f>F6/$J$5</f>
        <v>8</v>
      </c>
      <c r="K6">
        <v>16</v>
      </c>
    </row>
    <row r="7" spans="1:11" ht="26.1" customHeight="1" x14ac:dyDescent="0.2">
      <c r="A7" s="5" t="s">
        <v>23</v>
      </c>
      <c r="B7" s="5"/>
      <c r="C7" s="5"/>
      <c r="D7" s="5" t="s">
        <v>24</v>
      </c>
      <c r="E7" s="5"/>
      <c r="F7" s="6"/>
      <c r="G7" s="5"/>
      <c r="H7" s="5"/>
      <c r="I7" s="7">
        <f>SUM(I8,I14,I17)</f>
        <v>698757.16999999993</v>
      </c>
      <c r="J7">
        <f t="shared" ref="J7:J70" si="0">F7/$J$5</f>
        <v>0</v>
      </c>
      <c r="K7">
        <v>0</v>
      </c>
    </row>
    <row r="8" spans="1:11" ht="24" customHeight="1" x14ac:dyDescent="0.2">
      <c r="A8" s="5" t="s">
        <v>25</v>
      </c>
      <c r="B8" s="5"/>
      <c r="C8" s="5"/>
      <c r="D8" s="5" t="s">
        <v>26</v>
      </c>
      <c r="E8" s="5"/>
      <c r="F8" s="6"/>
      <c r="G8" s="5"/>
      <c r="H8" s="5"/>
      <c r="I8" s="7">
        <f>SUM(I9:I13)</f>
        <v>124475.92</v>
      </c>
      <c r="J8">
        <f t="shared" si="0"/>
        <v>0</v>
      </c>
      <c r="K8">
        <v>0</v>
      </c>
    </row>
    <row r="9" spans="1:11" ht="39" customHeight="1" x14ac:dyDescent="0.2">
      <c r="A9" s="8" t="s">
        <v>27</v>
      </c>
      <c r="B9" s="10" t="s">
        <v>28</v>
      </c>
      <c r="C9" s="8" t="s">
        <v>21</v>
      </c>
      <c r="D9" s="8" t="s">
        <v>29</v>
      </c>
      <c r="E9" s="9" t="s">
        <v>30</v>
      </c>
      <c r="F9" s="10">
        <f>K9</f>
        <v>440</v>
      </c>
      <c r="G9" s="11">
        <v>184.02</v>
      </c>
      <c r="H9" s="11">
        <v>222.11</v>
      </c>
      <c r="I9" s="34">
        <f>TRUNC(F9 * H9, 2)</f>
        <v>97728.4</v>
      </c>
      <c r="J9">
        <f>F9/$J$5</f>
        <v>220</v>
      </c>
      <c r="K9">
        <v>440</v>
      </c>
    </row>
    <row r="10" spans="1:11" ht="26.1" customHeight="1" x14ac:dyDescent="0.2">
      <c r="A10" s="8" t="s">
        <v>31</v>
      </c>
      <c r="B10" s="10" t="s">
        <v>32</v>
      </c>
      <c r="C10" s="8" t="s">
        <v>33</v>
      </c>
      <c r="D10" s="8" t="s">
        <v>34</v>
      </c>
      <c r="E10" s="9" t="s">
        <v>35</v>
      </c>
      <c r="F10" s="10">
        <f t="shared" ref="F10:F26" si="1">K10</f>
        <v>4000</v>
      </c>
      <c r="G10" s="11">
        <v>0.81</v>
      </c>
      <c r="H10" s="11">
        <v>0.97</v>
      </c>
      <c r="I10" s="34">
        <f>TRUNC(F10 * H10, 2)</f>
        <v>3880</v>
      </c>
      <c r="J10">
        <f>F10/$J$5</f>
        <v>2000</v>
      </c>
      <c r="K10">
        <v>4000</v>
      </c>
    </row>
    <row r="11" spans="1:11" ht="39" customHeight="1" x14ac:dyDescent="0.2">
      <c r="A11" s="8" t="s">
        <v>36</v>
      </c>
      <c r="B11" s="10" t="s">
        <v>37</v>
      </c>
      <c r="C11" s="8" t="s">
        <v>33</v>
      </c>
      <c r="D11" s="8" t="s">
        <v>38</v>
      </c>
      <c r="E11" s="9" t="s">
        <v>39</v>
      </c>
      <c r="F11" s="10">
        <f t="shared" si="1"/>
        <v>8000</v>
      </c>
      <c r="G11" s="11">
        <v>0.82</v>
      </c>
      <c r="H11" s="11">
        <v>0.98</v>
      </c>
      <c r="I11" s="34">
        <f>TRUNC(F11 * H11, 2)</f>
        <v>7840</v>
      </c>
      <c r="J11">
        <f>F11/$J$5</f>
        <v>4000</v>
      </c>
      <c r="K11">
        <v>8000</v>
      </c>
    </row>
    <row r="12" spans="1:11" ht="26.1" customHeight="1" x14ac:dyDescent="0.2">
      <c r="A12" s="8" t="s">
        <v>40</v>
      </c>
      <c r="B12" s="10" t="s">
        <v>41</v>
      </c>
      <c r="C12" s="8" t="s">
        <v>33</v>
      </c>
      <c r="D12" s="8" t="s">
        <v>42</v>
      </c>
      <c r="E12" s="9" t="s">
        <v>43</v>
      </c>
      <c r="F12" s="10">
        <f t="shared" si="1"/>
        <v>7600</v>
      </c>
      <c r="G12" s="11">
        <v>0.12</v>
      </c>
      <c r="H12" s="11">
        <v>0.14000000000000001</v>
      </c>
      <c r="I12" s="34">
        <f>TRUNC(F12 * H12, 2)</f>
        <v>1064</v>
      </c>
      <c r="J12">
        <f>F12/$J$5</f>
        <v>3800</v>
      </c>
      <c r="K12">
        <v>7600</v>
      </c>
    </row>
    <row r="13" spans="1:11" ht="24" customHeight="1" x14ac:dyDescent="0.2">
      <c r="A13" s="8" t="s">
        <v>44</v>
      </c>
      <c r="B13" s="10" t="s">
        <v>45</v>
      </c>
      <c r="C13" s="8" t="s">
        <v>21</v>
      </c>
      <c r="D13" s="8" t="s">
        <v>46</v>
      </c>
      <c r="E13" s="9" t="s">
        <v>47</v>
      </c>
      <c r="F13" s="10">
        <f t="shared" si="1"/>
        <v>8</v>
      </c>
      <c r="G13" s="11">
        <v>1446.1</v>
      </c>
      <c r="H13" s="11">
        <v>1745.44</v>
      </c>
      <c r="I13" s="34">
        <f>TRUNC(F13 * H13, 2)</f>
        <v>13963.52</v>
      </c>
      <c r="J13">
        <f>F13/$J$5</f>
        <v>4</v>
      </c>
      <c r="K13">
        <v>8</v>
      </c>
    </row>
    <row r="14" spans="1:11" ht="24" customHeight="1" x14ac:dyDescent="0.2">
      <c r="A14" s="5" t="s">
        <v>48</v>
      </c>
      <c r="B14" s="5"/>
      <c r="C14" s="5"/>
      <c r="D14" s="5" t="s">
        <v>49</v>
      </c>
      <c r="E14" s="5"/>
      <c r="F14" s="6"/>
      <c r="G14" s="5"/>
      <c r="H14" s="5"/>
      <c r="I14" s="7">
        <f>SUM(I15:I16)</f>
        <v>36253.119999999995</v>
      </c>
      <c r="J14">
        <f t="shared" si="0"/>
        <v>0</v>
      </c>
      <c r="K14">
        <v>0</v>
      </c>
    </row>
    <row r="15" spans="1:11" ht="78" customHeight="1" x14ac:dyDescent="0.2">
      <c r="A15" s="8" t="s">
        <v>50</v>
      </c>
      <c r="B15" s="10" t="s">
        <v>51</v>
      </c>
      <c r="C15" s="8" t="s">
        <v>52</v>
      </c>
      <c r="D15" s="8" t="s">
        <v>53</v>
      </c>
      <c r="E15" s="9" t="s">
        <v>54</v>
      </c>
      <c r="F15" s="10">
        <f t="shared" si="1"/>
        <v>16</v>
      </c>
      <c r="G15" s="11">
        <v>1203.42</v>
      </c>
      <c r="H15" s="11">
        <v>1452.52</v>
      </c>
      <c r="I15" s="34">
        <f>TRUNC(F15 * H15, 2)</f>
        <v>23240.32</v>
      </c>
      <c r="J15">
        <f t="shared" si="0"/>
        <v>8</v>
      </c>
      <c r="K15">
        <v>16</v>
      </c>
    </row>
    <row r="16" spans="1:11" ht="51.95" customHeight="1" x14ac:dyDescent="0.2">
      <c r="A16" s="8" t="s">
        <v>55</v>
      </c>
      <c r="B16" s="10" t="s">
        <v>56</v>
      </c>
      <c r="C16" s="8" t="s">
        <v>52</v>
      </c>
      <c r="D16" s="8" t="s">
        <v>57</v>
      </c>
      <c r="E16" s="9" t="s">
        <v>54</v>
      </c>
      <c r="F16" s="10">
        <f t="shared" si="1"/>
        <v>16</v>
      </c>
      <c r="G16" s="11">
        <v>673.82</v>
      </c>
      <c r="H16" s="11">
        <v>813.3</v>
      </c>
      <c r="I16" s="34">
        <f>TRUNC(F16 * H16, 2)</f>
        <v>13012.8</v>
      </c>
      <c r="J16">
        <f t="shared" si="0"/>
        <v>8</v>
      </c>
      <c r="K16">
        <v>16</v>
      </c>
    </row>
    <row r="17" spans="1:11" ht="26.1" customHeight="1" x14ac:dyDescent="0.2">
      <c r="A17" s="5" t="s">
        <v>58</v>
      </c>
      <c r="B17" s="5"/>
      <c r="C17" s="5"/>
      <c r="D17" s="5" t="s">
        <v>59</v>
      </c>
      <c r="E17" s="5"/>
      <c r="F17" s="6"/>
      <c r="G17" s="5"/>
      <c r="H17" s="5"/>
      <c r="I17" s="7">
        <f>SUM(I18:I23)</f>
        <v>538028.13</v>
      </c>
      <c r="J17">
        <f t="shared" si="0"/>
        <v>0</v>
      </c>
      <c r="K17">
        <v>0</v>
      </c>
    </row>
    <row r="18" spans="1:11" ht="24" customHeight="1" x14ac:dyDescent="0.2">
      <c r="A18" s="8" t="s">
        <v>60</v>
      </c>
      <c r="B18" s="10" t="s">
        <v>61</v>
      </c>
      <c r="C18" s="8" t="s">
        <v>33</v>
      </c>
      <c r="D18" s="8" t="s">
        <v>62</v>
      </c>
      <c r="E18" s="9" t="s">
        <v>63</v>
      </c>
      <c r="F18" s="10">
        <f t="shared" si="1"/>
        <v>39567.82</v>
      </c>
      <c r="G18" s="11">
        <v>4.05</v>
      </c>
      <c r="H18" s="11">
        <v>4.88</v>
      </c>
      <c r="I18" s="34">
        <f>TRUNC(F18 * H18, 2)</f>
        <v>193090.96</v>
      </c>
      <c r="J18">
        <f t="shared" si="0"/>
        <v>19783.91</v>
      </c>
      <c r="K18">
        <v>39567.82</v>
      </c>
    </row>
    <row r="19" spans="1:11" ht="39" customHeight="1" x14ac:dyDescent="0.2">
      <c r="A19" s="8" t="s">
        <v>64</v>
      </c>
      <c r="B19" s="10" t="s">
        <v>65</v>
      </c>
      <c r="C19" s="8" t="s">
        <v>33</v>
      </c>
      <c r="D19" s="8" t="s">
        <v>66</v>
      </c>
      <c r="E19" s="9" t="s">
        <v>67</v>
      </c>
      <c r="F19" s="10">
        <f t="shared" si="1"/>
        <v>11870.34</v>
      </c>
      <c r="G19" s="11">
        <v>2.69</v>
      </c>
      <c r="H19" s="11">
        <v>3.24</v>
      </c>
      <c r="I19" s="34">
        <f>TRUNC(F19 * H19, 2)</f>
        <v>38459.9</v>
      </c>
      <c r="J19">
        <f t="shared" si="0"/>
        <v>5935.17</v>
      </c>
      <c r="K19">
        <v>11870.34</v>
      </c>
    </row>
    <row r="20" spans="1:11" ht="26.1" customHeight="1" x14ac:dyDescent="0.2">
      <c r="A20" s="8" t="s">
        <v>68</v>
      </c>
      <c r="B20" s="10" t="s">
        <v>69</v>
      </c>
      <c r="C20" s="8" t="s">
        <v>33</v>
      </c>
      <c r="D20" s="8" t="s">
        <v>70</v>
      </c>
      <c r="E20" s="9" t="s">
        <v>71</v>
      </c>
      <c r="F20" s="10">
        <f t="shared" si="1"/>
        <v>11870.34</v>
      </c>
      <c r="G20" s="11">
        <v>1.21</v>
      </c>
      <c r="H20" s="11">
        <v>1.46</v>
      </c>
      <c r="I20" s="34">
        <f>TRUNC(F20 * H20, 2)</f>
        <v>17330.689999999999</v>
      </c>
      <c r="J20">
        <f t="shared" si="0"/>
        <v>5935.17</v>
      </c>
      <c r="K20">
        <v>11870.34</v>
      </c>
    </row>
    <row r="21" spans="1:11" ht="26.1" customHeight="1" x14ac:dyDescent="0.2">
      <c r="A21" s="8" t="s">
        <v>72</v>
      </c>
      <c r="B21" s="10" t="s">
        <v>73</v>
      </c>
      <c r="C21" s="8" t="s">
        <v>21</v>
      </c>
      <c r="D21" s="8" t="s">
        <v>74</v>
      </c>
      <c r="E21" s="9" t="s">
        <v>75</v>
      </c>
      <c r="F21" s="10">
        <f t="shared" si="1"/>
        <v>6920</v>
      </c>
      <c r="G21" s="11">
        <v>6.73</v>
      </c>
      <c r="H21" s="11">
        <v>8.1199999999999992</v>
      </c>
      <c r="I21" s="34">
        <f>TRUNC(F21 * H21, 2)</f>
        <v>56190.400000000001</v>
      </c>
      <c r="J21">
        <f t="shared" si="0"/>
        <v>3460</v>
      </c>
      <c r="K21">
        <v>6920</v>
      </c>
    </row>
    <row r="22" spans="1:11" ht="26.1" customHeight="1" x14ac:dyDescent="0.2">
      <c r="A22" s="8" t="s">
        <v>76</v>
      </c>
      <c r="B22" s="10" t="s">
        <v>77</v>
      </c>
      <c r="C22" s="8" t="s">
        <v>21</v>
      </c>
      <c r="D22" s="8" t="s">
        <v>78</v>
      </c>
      <c r="E22" s="9" t="s">
        <v>79</v>
      </c>
      <c r="F22" s="10">
        <f t="shared" si="1"/>
        <v>4370.3999999999996</v>
      </c>
      <c r="G22" s="11">
        <v>36.700000000000003</v>
      </c>
      <c r="H22" s="11">
        <v>44.29</v>
      </c>
      <c r="I22" s="34">
        <f>TRUNC(F22 * H22, 2)</f>
        <v>193565.01</v>
      </c>
      <c r="J22">
        <f t="shared" si="0"/>
        <v>2185.1999999999998</v>
      </c>
      <c r="K22">
        <v>4370.3999999999996</v>
      </c>
    </row>
    <row r="23" spans="1:11" ht="26.1" customHeight="1" x14ac:dyDescent="0.2">
      <c r="A23" s="8" t="s">
        <v>80</v>
      </c>
      <c r="B23" s="10" t="s">
        <v>81</v>
      </c>
      <c r="C23" s="8" t="s">
        <v>21</v>
      </c>
      <c r="D23" s="8" t="s">
        <v>82</v>
      </c>
      <c r="E23" s="9" t="s">
        <v>79</v>
      </c>
      <c r="F23" s="10">
        <f t="shared" si="1"/>
        <v>2031.52</v>
      </c>
      <c r="G23" s="11">
        <v>16.07</v>
      </c>
      <c r="H23" s="11">
        <v>19.39</v>
      </c>
      <c r="I23" s="34">
        <f>TRUNC(F23 * H23, 2)</f>
        <v>39391.17</v>
      </c>
      <c r="J23">
        <f t="shared" si="0"/>
        <v>1015.76</v>
      </c>
      <c r="K23">
        <v>2031.52</v>
      </c>
    </row>
    <row r="24" spans="1:11" ht="24" customHeight="1" x14ac:dyDescent="0.2">
      <c r="A24" s="5" t="s">
        <v>83</v>
      </c>
      <c r="B24" s="5"/>
      <c r="C24" s="5"/>
      <c r="D24" s="5" t="s">
        <v>84</v>
      </c>
      <c r="E24" s="5"/>
      <c r="F24" s="6"/>
      <c r="G24" s="5"/>
      <c r="H24" s="5"/>
      <c r="I24" s="7">
        <f>SUM(I25:I26)</f>
        <v>86179.85</v>
      </c>
      <c r="J24">
        <f t="shared" si="0"/>
        <v>0</v>
      </c>
      <c r="K24">
        <v>0</v>
      </c>
    </row>
    <row r="25" spans="1:11" ht="39" customHeight="1" x14ac:dyDescent="0.2">
      <c r="A25" s="8" t="s">
        <v>85</v>
      </c>
      <c r="B25" s="10" t="s">
        <v>86</v>
      </c>
      <c r="C25" s="8" t="s">
        <v>33</v>
      </c>
      <c r="D25" s="8" t="s">
        <v>87</v>
      </c>
      <c r="E25" s="9" t="s">
        <v>88</v>
      </c>
      <c r="F25" s="10">
        <f t="shared" si="1"/>
        <v>9532.0400000000009</v>
      </c>
      <c r="G25" s="11">
        <v>5.26</v>
      </c>
      <c r="H25" s="11">
        <v>6.34</v>
      </c>
      <c r="I25" s="34">
        <f>TRUNC(F25 * H25, 2)</f>
        <v>60433.13</v>
      </c>
      <c r="J25">
        <f t="shared" si="0"/>
        <v>4766.0200000000004</v>
      </c>
      <c r="K25">
        <v>9532.0400000000009</v>
      </c>
    </row>
    <row r="26" spans="1:11" ht="26.1" customHeight="1" x14ac:dyDescent="0.2">
      <c r="A26" s="8" t="s">
        <v>89</v>
      </c>
      <c r="B26" s="10" t="s">
        <v>69</v>
      </c>
      <c r="C26" s="8" t="s">
        <v>33</v>
      </c>
      <c r="D26" s="8" t="s">
        <v>70</v>
      </c>
      <c r="E26" s="9" t="s">
        <v>71</v>
      </c>
      <c r="F26" s="10">
        <f t="shared" si="1"/>
        <v>17634.740000000002</v>
      </c>
      <c r="G26" s="11">
        <v>1.21</v>
      </c>
      <c r="H26" s="11">
        <v>1.46</v>
      </c>
      <c r="I26" s="34">
        <f>TRUNC(F26 * H26, 2)</f>
        <v>25746.720000000001</v>
      </c>
      <c r="J26">
        <f t="shared" si="0"/>
        <v>8817.3700000000008</v>
      </c>
      <c r="K26">
        <v>17634.740000000002</v>
      </c>
    </row>
    <row r="27" spans="1:11" ht="24" customHeight="1" x14ac:dyDescent="0.2">
      <c r="A27" s="5" t="s">
        <v>90</v>
      </c>
      <c r="B27" s="5"/>
      <c r="C27" s="5"/>
      <c r="D27" s="5" t="s">
        <v>91</v>
      </c>
      <c r="E27" s="5"/>
      <c r="F27" s="6"/>
      <c r="G27" s="5"/>
      <c r="H27" s="5"/>
      <c r="I27" s="7">
        <f>SUM(I28,I43)</f>
        <v>2531121.1</v>
      </c>
      <c r="J27">
        <f t="shared" si="0"/>
        <v>0</v>
      </c>
      <c r="K27">
        <v>0</v>
      </c>
    </row>
    <row r="28" spans="1:11" ht="24" customHeight="1" x14ac:dyDescent="0.2">
      <c r="A28" s="5" t="s">
        <v>92</v>
      </c>
      <c r="B28" s="5"/>
      <c r="C28" s="5"/>
      <c r="D28" s="5" t="s">
        <v>93</v>
      </c>
      <c r="E28" s="5"/>
      <c r="F28" s="6"/>
      <c r="G28" s="5"/>
      <c r="H28" s="5"/>
      <c r="I28" s="7">
        <f>SUM(I29:I42)</f>
        <v>2060506.8000000003</v>
      </c>
      <c r="J28">
        <f t="shared" si="0"/>
        <v>0</v>
      </c>
      <c r="K28">
        <v>0</v>
      </c>
    </row>
    <row r="29" spans="1:11" ht="78" customHeight="1" x14ac:dyDescent="0.2">
      <c r="A29" s="8" t="s">
        <v>94</v>
      </c>
      <c r="B29" s="10" t="s">
        <v>95</v>
      </c>
      <c r="C29" s="8" t="s">
        <v>21</v>
      </c>
      <c r="D29" s="8" t="s">
        <v>96</v>
      </c>
      <c r="E29" s="9" t="s">
        <v>88</v>
      </c>
      <c r="F29" s="10">
        <f t="shared" ref="F29:F42" si="2">K29</f>
        <v>7620.22</v>
      </c>
      <c r="G29" s="11">
        <v>8.26</v>
      </c>
      <c r="H29" s="11">
        <v>9.9600000000000009</v>
      </c>
      <c r="I29" s="34">
        <f>TRUNC(F29 * H29, 2)</f>
        <v>75897.39</v>
      </c>
      <c r="J29">
        <f t="shared" si="0"/>
        <v>3810.11</v>
      </c>
      <c r="K29">
        <v>7620.22</v>
      </c>
    </row>
    <row r="30" spans="1:11" ht="39" customHeight="1" x14ac:dyDescent="0.2">
      <c r="A30" s="8" t="s">
        <v>97</v>
      </c>
      <c r="B30" s="10" t="s">
        <v>98</v>
      </c>
      <c r="C30" s="8" t="s">
        <v>21</v>
      </c>
      <c r="D30" s="8" t="s">
        <v>99</v>
      </c>
      <c r="E30" s="9" t="s">
        <v>88</v>
      </c>
      <c r="F30" s="10">
        <f t="shared" si="2"/>
        <v>191.88</v>
      </c>
      <c r="G30" s="11">
        <v>294.79000000000002</v>
      </c>
      <c r="H30" s="11">
        <v>355.81</v>
      </c>
      <c r="I30" s="34">
        <f>TRUNC(F30 * H30, 2)</f>
        <v>68272.820000000007</v>
      </c>
      <c r="J30">
        <f t="shared" si="0"/>
        <v>95.94</v>
      </c>
      <c r="K30">
        <v>191.88</v>
      </c>
    </row>
    <row r="31" spans="1:11" ht="65.099999999999994" customHeight="1" x14ac:dyDescent="0.2">
      <c r="A31" s="8" t="s">
        <v>100</v>
      </c>
      <c r="B31" s="10" t="s">
        <v>101</v>
      </c>
      <c r="C31" s="8" t="s">
        <v>21</v>
      </c>
      <c r="D31" s="8" t="s">
        <v>102</v>
      </c>
      <c r="E31" s="9" t="s">
        <v>75</v>
      </c>
      <c r="F31" s="10">
        <f t="shared" si="2"/>
        <v>828</v>
      </c>
      <c r="G31" s="11">
        <v>50.75</v>
      </c>
      <c r="H31" s="11">
        <v>61.25</v>
      </c>
      <c r="I31" s="34">
        <f>TRUNC(F31 * H31, 2)</f>
        <v>50715</v>
      </c>
      <c r="J31">
        <f t="shared" si="0"/>
        <v>414</v>
      </c>
      <c r="K31">
        <v>828</v>
      </c>
    </row>
    <row r="32" spans="1:11" ht="65.099999999999994" customHeight="1" x14ac:dyDescent="0.2">
      <c r="A32" s="8" t="s">
        <v>103</v>
      </c>
      <c r="B32" s="10" t="s">
        <v>104</v>
      </c>
      <c r="C32" s="8" t="s">
        <v>21</v>
      </c>
      <c r="D32" s="8" t="s">
        <v>105</v>
      </c>
      <c r="E32" s="9" t="s">
        <v>75</v>
      </c>
      <c r="F32" s="10">
        <f t="shared" si="2"/>
        <v>1672</v>
      </c>
      <c r="G32" s="11">
        <v>65.12</v>
      </c>
      <c r="H32" s="11">
        <v>78.59</v>
      </c>
      <c r="I32" s="34">
        <f>TRUNC(F32 * H32, 2)</f>
        <v>131402.48000000001</v>
      </c>
      <c r="J32">
        <f t="shared" si="0"/>
        <v>836</v>
      </c>
      <c r="K32">
        <v>1672</v>
      </c>
    </row>
    <row r="33" spans="1:11" ht="65.099999999999994" customHeight="1" x14ac:dyDescent="0.2">
      <c r="A33" s="8" t="s">
        <v>106</v>
      </c>
      <c r="B33" s="10" t="s">
        <v>107</v>
      </c>
      <c r="C33" s="8" t="s">
        <v>21</v>
      </c>
      <c r="D33" s="8" t="s">
        <v>108</v>
      </c>
      <c r="E33" s="9" t="s">
        <v>75</v>
      </c>
      <c r="F33" s="10">
        <f t="shared" si="2"/>
        <v>1054</v>
      </c>
      <c r="G33" s="11">
        <v>94.41</v>
      </c>
      <c r="H33" s="11">
        <v>113.95</v>
      </c>
      <c r="I33" s="34">
        <f>TRUNC(F33 * H33, 2)</f>
        <v>120103.3</v>
      </c>
      <c r="J33">
        <f t="shared" si="0"/>
        <v>527</v>
      </c>
      <c r="K33">
        <v>1054</v>
      </c>
    </row>
    <row r="34" spans="1:11" ht="65.099999999999994" customHeight="1" x14ac:dyDescent="0.2">
      <c r="A34" s="8" t="s">
        <v>109</v>
      </c>
      <c r="B34" s="10" t="s">
        <v>110</v>
      </c>
      <c r="C34" s="8" t="s">
        <v>21</v>
      </c>
      <c r="D34" s="8" t="s">
        <v>111</v>
      </c>
      <c r="E34" s="9" t="s">
        <v>75</v>
      </c>
      <c r="F34" s="10">
        <f t="shared" si="2"/>
        <v>394</v>
      </c>
      <c r="G34" s="11">
        <v>126.89</v>
      </c>
      <c r="H34" s="11">
        <v>153.15</v>
      </c>
      <c r="I34" s="34">
        <f>TRUNC(F34 * H34, 2)</f>
        <v>60341.1</v>
      </c>
      <c r="J34">
        <f t="shared" si="0"/>
        <v>197</v>
      </c>
      <c r="K34">
        <v>394</v>
      </c>
    </row>
    <row r="35" spans="1:11" ht="39" customHeight="1" x14ac:dyDescent="0.2">
      <c r="A35" s="12" t="s">
        <v>112</v>
      </c>
      <c r="B35" s="14" t="s">
        <v>113</v>
      </c>
      <c r="C35" s="12" t="s">
        <v>52</v>
      </c>
      <c r="D35" s="12" t="s">
        <v>114</v>
      </c>
      <c r="E35" s="13" t="s">
        <v>75</v>
      </c>
      <c r="F35" s="10">
        <f t="shared" si="2"/>
        <v>828</v>
      </c>
      <c r="G35" s="15">
        <v>45.85</v>
      </c>
      <c r="H35" s="15">
        <v>55.34</v>
      </c>
      <c r="I35" s="34">
        <f>TRUNC(F35 * H35, 2)</f>
        <v>45821.52</v>
      </c>
      <c r="J35">
        <f t="shared" si="0"/>
        <v>414</v>
      </c>
      <c r="K35">
        <v>828</v>
      </c>
    </row>
    <row r="36" spans="1:11" ht="39" customHeight="1" x14ac:dyDescent="0.2">
      <c r="A36" s="12" t="s">
        <v>115</v>
      </c>
      <c r="B36" s="14" t="s">
        <v>116</v>
      </c>
      <c r="C36" s="12" t="s">
        <v>52</v>
      </c>
      <c r="D36" s="12" t="s">
        <v>117</v>
      </c>
      <c r="E36" s="13" t="s">
        <v>75</v>
      </c>
      <c r="F36" s="10">
        <f t="shared" si="2"/>
        <v>1672</v>
      </c>
      <c r="G36" s="15">
        <v>116.67</v>
      </c>
      <c r="H36" s="15">
        <v>140.82</v>
      </c>
      <c r="I36" s="34">
        <f>TRUNC(F36 * H36, 2)</f>
        <v>235451.04</v>
      </c>
      <c r="J36">
        <f t="shared" si="0"/>
        <v>836</v>
      </c>
      <c r="K36">
        <v>1672</v>
      </c>
    </row>
    <row r="37" spans="1:11" ht="39" customHeight="1" x14ac:dyDescent="0.2">
      <c r="A37" s="12" t="s">
        <v>118</v>
      </c>
      <c r="B37" s="14" t="s">
        <v>119</v>
      </c>
      <c r="C37" s="12" t="s">
        <v>52</v>
      </c>
      <c r="D37" s="12" t="s">
        <v>120</v>
      </c>
      <c r="E37" s="13" t="s">
        <v>75</v>
      </c>
      <c r="F37" s="10">
        <f t="shared" si="2"/>
        <v>1054</v>
      </c>
      <c r="G37" s="15">
        <v>195.88</v>
      </c>
      <c r="H37" s="15">
        <v>236.42</v>
      </c>
      <c r="I37" s="34">
        <f>TRUNC(F37 * H37, 2)</f>
        <v>249186.68</v>
      </c>
      <c r="J37">
        <f t="shared" si="0"/>
        <v>527</v>
      </c>
      <c r="K37">
        <v>1054</v>
      </c>
    </row>
    <row r="38" spans="1:11" ht="39" customHeight="1" x14ac:dyDescent="0.2">
      <c r="A38" s="12" t="s">
        <v>121</v>
      </c>
      <c r="B38" s="14" t="s">
        <v>122</v>
      </c>
      <c r="C38" s="12" t="s">
        <v>52</v>
      </c>
      <c r="D38" s="12" t="s">
        <v>123</v>
      </c>
      <c r="E38" s="13" t="s">
        <v>75</v>
      </c>
      <c r="F38" s="10">
        <f t="shared" si="2"/>
        <v>394</v>
      </c>
      <c r="G38" s="15">
        <v>365.2</v>
      </c>
      <c r="H38" s="15">
        <v>440.79</v>
      </c>
      <c r="I38" s="34">
        <f>TRUNC(F38 * H38, 2)</f>
        <v>173671.26</v>
      </c>
      <c r="J38">
        <f t="shared" si="0"/>
        <v>197</v>
      </c>
      <c r="K38">
        <v>394</v>
      </c>
    </row>
    <row r="39" spans="1:11" ht="65.099999999999994" customHeight="1" x14ac:dyDescent="0.2">
      <c r="A39" s="8" t="s">
        <v>124</v>
      </c>
      <c r="B39" s="10" t="s">
        <v>125</v>
      </c>
      <c r="C39" s="8" t="s">
        <v>21</v>
      </c>
      <c r="D39" s="8" t="s">
        <v>126</v>
      </c>
      <c r="E39" s="9" t="s">
        <v>88</v>
      </c>
      <c r="F39" s="10">
        <f t="shared" si="2"/>
        <v>1626.02</v>
      </c>
      <c r="G39" s="11">
        <v>72.16</v>
      </c>
      <c r="H39" s="11">
        <v>87.09</v>
      </c>
      <c r="I39" s="34">
        <f>TRUNC(F39 * H39, 2)</f>
        <v>141610.07999999999</v>
      </c>
      <c r="J39">
        <f t="shared" si="0"/>
        <v>813.01</v>
      </c>
      <c r="K39">
        <v>1626.02</v>
      </c>
    </row>
    <row r="40" spans="1:11" ht="65.099999999999994" customHeight="1" x14ac:dyDescent="0.2">
      <c r="A40" s="8" t="s">
        <v>127</v>
      </c>
      <c r="B40" s="10" t="s">
        <v>128</v>
      </c>
      <c r="C40" s="8" t="s">
        <v>21</v>
      </c>
      <c r="D40" s="8" t="s">
        <v>129</v>
      </c>
      <c r="E40" s="9" t="s">
        <v>88</v>
      </c>
      <c r="F40" s="10">
        <f t="shared" si="2"/>
        <v>5994.2</v>
      </c>
      <c r="G40" s="11">
        <v>84.78</v>
      </c>
      <c r="H40" s="11">
        <v>102.32</v>
      </c>
      <c r="I40" s="34">
        <f>TRUNC(F40 * H40, 2)</f>
        <v>613326.54</v>
      </c>
      <c r="J40">
        <f t="shared" si="0"/>
        <v>2997.1</v>
      </c>
      <c r="K40">
        <v>5994.2</v>
      </c>
    </row>
    <row r="41" spans="1:11" ht="78" customHeight="1" x14ac:dyDescent="0.2">
      <c r="A41" s="8" t="s">
        <v>130</v>
      </c>
      <c r="B41" s="10" t="s">
        <v>131</v>
      </c>
      <c r="C41" s="8" t="s">
        <v>21</v>
      </c>
      <c r="D41" s="8" t="s">
        <v>132</v>
      </c>
      <c r="E41" s="9" t="s">
        <v>88</v>
      </c>
      <c r="F41" s="10">
        <f t="shared" si="2"/>
        <v>1079.74</v>
      </c>
      <c r="G41" s="11">
        <v>20.079999999999998</v>
      </c>
      <c r="H41" s="11">
        <v>24.23</v>
      </c>
      <c r="I41" s="34">
        <f>TRUNC(F41 * H41, 2)</f>
        <v>26162.1</v>
      </c>
      <c r="J41">
        <f t="shared" si="0"/>
        <v>539.87</v>
      </c>
      <c r="K41">
        <v>1079.74</v>
      </c>
    </row>
    <row r="42" spans="1:11" ht="39" customHeight="1" x14ac:dyDescent="0.2">
      <c r="A42" s="8" t="s">
        <v>133</v>
      </c>
      <c r="B42" s="10" t="s">
        <v>134</v>
      </c>
      <c r="C42" s="8" t="s">
        <v>21</v>
      </c>
      <c r="D42" s="8" t="s">
        <v>135</v>
      </c>
      <c r="E42" s="9" t="s">
        <v>71</v>
      </c>
      <c r="F42" s="10">
        <f t="shared" si="2"/>
        <v>35515.800000000003</v>
      </c>
      <c r="G42" s="11">
        <v>1.6</v>
      </c>
      <c r="H42" s="11">
        <v>1.93</v>
      </c>
      <c r="I42" s="34">
        <f>TRUNC(F42 * H42, 2)</f>
        <v>68545.490000000005</v>
      </c>
      <c r="J42">
        <f t="shared" si="0"/>
        <v>17757.900000000001</v>
      </c>
      <c r="K42">
        <v>35515.800000000003</v>
      </c>
    </row>
    <row r="43" spans="1:11" ht="24" customHeight="1" x14ac:dyDescent="0.2">
      <c r="A43" s="5" t="s">
        <v>136</v>
      </c>
      <c r="B43" s="5"/>
      <c r="C43" s="5"/>
      <c r="D43" s="5" t="s">
        <v>137</v>
      </c>
      <c r="E43" s="5"/>
      <c r="F43" s="6"/>
      <c r="G43" s="5"/>
      <c r="H43" s="5"/>
      <c r="I43" s="7">
        <f>SUM(I44:I51)</f>
        <v>470614.3</v>
      </c>
      <c r="J43">
        <f t="shared" si="0"/>
        <v>0</v>
      </c>
      <c r="K43">
        <v>0</v>
      </c>
    </row>
    <row r="44" spans="1:11" ht="26.1" customHeight="1" x14ac:dyDescent="0.2">
      <c r="A44" s="8" t="s">
        <v>138</v>
      </c>
      <c r="B44" s="10" t="s">
        <v>139</v>
      </c>
      <c r="C44" s="8" t="s">
        <v>21</v>
      </c>
      <c r="D44" s="8" t="s">
        <v>140</v>
      </c>
      <c r="E44" s="9" t="s">
        <v>47</v>
      </c>
      <c r="F44" s="10">
        <f t="shared" ref="F44:F51" si="3">K44</f>
        <v>10</v>
      </c>
      <c r="G44" s="11">
        <v>1944.82</v>
      </c>
      <c r="H44" s="11">
        <v>2347.39</v>
      </c>
      <c r="I44" s="34">
        <f>TRUNC(F44 * H44, 2)</f>
        <v>23473.9</v>
      </c>
      <c r="J44">
        <f t="shared" si="0"/>
        <v>5</v>
      </c>
      <c r="K44">
        <v>10</v>
      </c>
    </row>
    <row r="45" spans="1:11" ht="39" customHeight="1" x14ac:dyDescent="0.2">
      <c r="A45" s="8" t="s">
        <v>141</v>
      </c>
      <c r="B45" s="10" t="s">
        <v>142</v>
      </c>
      <c r="C45" s="8" t="s">
        <v>52</v>
      </c>
      <c r="D45" s="8" t="s">
        <v>143</v>
      </c>
      <c r="E45" s="9" t="s">
        <v>22</v>
      </c>
      <c r="F45" s="10">
        <f t="shared" si="3"/>
        <v>188</v>
      </c>
      <c r="G45" s="11">
        <v>1160.5</v>
      </c>
      <c r="H45" s="11">
        <v>1400.72</v>
      </c>
      <c r="I45" s="34">
        <f>TRUNC(F45 * H45, 2)</f>
        <v>263335.36</v>
      </c>
      <c r="J45">
        <f t="shared" si="0"/>
        <v>94</v>
      </c>
      <c r="K45">
        <v>188</v>
      </c>
    </row>
    <row r="46" spans="1:11" ht="26.1" customHeight="1" x14ac:dyDescent="0.2">
      <c r="A46" s="8" t="s">
        <v>144</v>
      </c>
      <c r="B46" s="10" t="s">
        <v>145</v>
      </c>
      <c r="C46" s="8" t="s">
        <v>21</v>
      </c>
      <c r="D46" s="8" t="s">
        <v>146</v>
      </c>
      <c r="E46" s="9" t="s">
        <v>47</v>
      </c>
      <c r="F46" s="10">
        <f t="shared" si="3"/>
        <v>86</v>
      </c>
      <c r="G46" s="11">
        <v>1274.4100000000001</v>
      </c>
      <c r="H46" s="11">
        <v>1538.21</v>
      </c>
      <c r="I46" s="34">
        <f>TRUNC(F46 * H46, 2)</f>
        <v>132286.06</v>
      </c>
      <c r="J46">
        <f t="shared" si="0"/>
        <v>43</v>
      </c>
      <c r="K46">
        <v>86</v>
      </c>
    </row>
    <row r="47" spans="1:11" ht="26.1" customHeight="1" x14ac:dyDescent="0.2">
      <c r="A47" s="8" t="s">
        <v>147</v>
      </c>
      <c r="B47" s="10" t="s">
        <v>148</v>
      </c>
      <c r="C47" s="8" t="s">
        <v>21</v>
      </c>
      <c r="D47" s="8" t="s">
        <v>149</v>
      </c>
      <c r="E47" s="9" t="s">
        <v>47</v>
      </c>
      <c r="F47" s="10">
        <f t="shared" si="3"/>
        <v>18</v>
      </c>
      <c r="G47" s="11">
        <v>1479.87</v>
      </c>
      <c r="H47" s="11">
        <v>1786.2</v>
      </c>
      <c r="I47" s="34">
        <f>TRUNC(F47 * H47, 2)</f>
        <v>32151.599999999999</v>
      </c>
      <c r="J47">
        <f t="shared" si="0"/>
        <v>9</v>
      </c>
      <c r="K47">
        <v>18</v>
      </c>
    </row>
    <row r="48" spans="1:11" ht="26.1" customHeight="1" x14ac:dyDescent="0.2">
      <c r="A48" s="8" t="s">
        <v>150</v>
      </c>
      <c r="B48" s="10" t="s">
        <v>151</v>
      </c>
      <c r="C48" s="8" t="s">
        <v>33</v>
      </c>
      <c r="D48" s="8" t="s">
        <v>152</v>
      </c>
      <c r="E48" s="9" t="s">
        <v>35</v>
      </c>
      <c r="F48" s="10">
        <f t="shared" si="3"/>
        <v>2</v>
      </c>
      <c r="G48" s="11">
        <v>722.86</v>
      </c>
      <c r="H48" s="11">
        <v>872.49</v>
      </c>
      <c r="I48" s="34">
        <f>TRUNC(F48 * H48, 2)</f>
        <v>1744.98</v>
      </c>
      <c r="J48">
        <f t="shared" si="0"/>
        <v>1</v>
      </c>
      <c r="K48">
        <v>2</v>
      </c>
    </row>
    <row r="49" spans="1:11" ht="26.1" customHeight="1" x14ac:dyDescent="0.2">
      <c r="A49" s="8" t="s">
        <v>153</v>
      </c>
      <c r="B49" s="10" t="s">
        <v>154</v>
      </c>
      <c r="C49" s="8" t="s">
        <v>33</v>
      </c>
      <c r="D49" s="8" t="s">
        <v>155</v>
      </c>
      <c r="E49" s="9" t="s">
        <v>35</v>
      </c>
      <c r="F49" s="10">
        <f t="shared" si="3"/>
        <v>2</v>
      </c>
      <c r="G49" s="11">
        <v>356.98</v>
      </c>
      <c r="H49" s="11">
        <v>430.87</v>
      </c>
      <c r="I49" s="34">
        <f>TRUNC(F49 * H49, 2)</f>
        <v>861.74</v>
      </c>
      <c r="J49">
        <f t="shared" si="0"/>
        <v>1</v>
      </c>
      <c r="K49">
        <v>2</v>
      </c>
    </row>
    <row r="50" spans="1:11" ht="26.1" customHeight="1" x14ac:dyDescent="0.2">
      <c r="A50" s="8" t="s">
        <v>156</v>
      </c>
      <c r="B50" s="10" t="s">
        <v>157</v>
      </c>
      <c r="C50" s="8" t="s">
        <v>33</v>
      </c>
      <c r="D50" s="8" t="s">
        <v>158</v>
      </c>
      <c r="E50" s="9" t="s">
        <v>35</v>
      </c>
      <c r="F50" s="10">
        <f t="shared" si="3"/>
        <v>2</v>
      </c>
      <c r="G50" s="11">
        <v>4188.5</v>
      </c>
      <c r="H50" s="11">
        <v>5055.51</v>
      </c>
      <c r="I50" s="34">
        <f>TRUNC(F50 * H50, 2)</f>
        <v>10111.02</v>
      </c>
      <c r="J50">
        <f t="shared" si="0"/>
        <v>1</v>
      </c>
      <c r="K50">
        <v>2</v>
      </c>
    </row>
    <row r="51" spans="1:11" ht="26.1" customHeight="1" x14ac:dyDescent="0.2">
      <c r="A51" s="8" t="s">
        <v>159</v>
      </c>
      <c r="B51" s="10" t="s">
        <v>160</v>
      </c>
      <c r="C51" s="8" t="s">
        <v>33</v>
      </c>
      <c r="D51" s="8" t="s">
        <v>161</v>
      </c>
      <c r="E51" s="9" t="s">
        <v>35</v>
      </c>
      <c r="F51" s="10">
        <f t="shared" si="3"/>
        <v>2</v>
      </c>
      <c r="G51" s="11">
        <v>2754.62</v>
      </c>
      <c r="H51" s="11">
        <v>3324.82</v>
      </c>
      <c r="I51" s="34">
        <f>TRUNC(F51 * H51, 2)</f>
        <v>6649.64</v>
      </c>
      <c r="J51">
        <f t="shared" si="0"/>
        <v>1</v>
      </c>
      <c r="K51">
        <v>2</v>
      </c>
    </row>
    <row r="52" spans="1:11" ht="24" customHeight="1" x14ac:dyDescent="0.2">
      <c r="A52" s="5" t="s">
        <v>162</v>
      </c>
      <c r="B52" s="5"/>
      <c r="C52" s="5"/>
      <c r="D52" s="5" t="s">
        <v>163</v>
      </c>
      <c r="E52" s="5"/>
      <c r="F52" s="6"/>
      <c r="G52" s="5"/>
      <c r="H52" s="5"/>
      <c r="I52" s="7">
        <f>SUM(I53:I64)</f>
        <v>3924987.79</v>
      </c>
      <c r="J52">
        <f t="shared" si="0"/>
        <v>0</v>
      </c>
      <c r="K52">
        <v>0</v>
      </c>
    </row>
    <row r="53" spans="1:11" ht="24" customHeight="1" x14ac:dyDescent="0.2">
      <c r="A53" s="8" t="s">
        <v>164</v>
      </c>
      <c r="B53" s="10" t="s">
        <v>165</v>
      </c>
      <c r="C53" s="8" t="s">
        <v>33</v>
      </c>
      <c r="D53" s="8" t="s">
        <v>166</v>
      </c>
      <c r="E53" s="9" t="s">
        <v>63</v>
      </c>
      <c r="F53" s="10">
        <f t="shared" ref="F53:F64" si="4">K53</f>
        <v>29872</v>
      </c>
      <c r="G53" s="11">
        <v>1.1499999999999999</v>
      </c>
      <c r="H53" s="11">
        <v>1.38</v>
      </c>
      <c r="I53" s="34">
        <f>TRUNC(F53 * H53, 2)</f>
        <v>41223.360000000001</v>
      </c>
      <c r="J53">
        <f t="shared" si="0"/>
        <v>14936</v>
      </c>
      <c r="K53">
        <v>29872</v>
      </c>
    </row>
    <row r="54" spans="1:11" ht="26.1" customHeight="1" x14ac:dyDescent="0.2">
      <c r="A54" s="8" t="s">
        <v>167</v>
      </c>
      <c r="B54" s="10" t="s">
        <v>168</v>
      </c>
      <c r="C54" s="8" t="s">
        <v>33</v>
      </c>
      <c r="D54" s="8" t="s">
        <v>169</v>
      </c>
      <c r="E54" s="9" t="s">
        <v>88</v>
      </c>
      <c r="F54" s="10">
        <f t="shared" si="4"/>
        <v>5010.8599999999997</v>
      </c>
      <c r="G54" s="11">
        <v>181.34</v>
      </c>
      <c r="H54" s="11">
        <v>218.87</v>
      </c>
      <c r="I54" s="34">
        <f>TRUNC(F54 * H54, 2)</f>
        <v>1096726.92</v>
      </c>
      <c r="J54">
        <f t="shared" si="0"/>
        <v>2505.4299999999998</v>
      </c>
      <c r="K54">
        <v>5010.8599999999997</v>
      </c>
    </row>
    <row r="55" spans="1:11" ht="26.1" customHeight="1" x14ac:dyDescent="0.2">
      <c r="A55" s="8" t="s">
        <v>170</v>
      </c>
      <c r="B55" s="10" t="s">
        <v>171</v>
      </c>
      <c r="C55" s="8" t="s">
        <v>33</v>
      </c>
      <c r="D55" s="8" t="s">
        <v>172</v>
      </c>
      <c r="E55" s="9" t="s">
        <v>88</v>
      </c>
      <c r="F55" s="10">
        <f t="shared" si="4"/>
        <v>4013.2</v>
      </c>
      <c r="G55" s="11">
        <v>212.26</v>
      </c>
      <c r="H55" s="11">
        <v>256.19</v>
      </c>
      <c r="I55" s="34">
        <f>TRUNC(F55 * H55, 2)</f>
        <v>1028141.7</v>
      </c>
      <c r="J55">
        <f t="shared" si="0"/>
        <v>2006.6</v>
      </c>
      <c r="K55">
        <v>4013.2</v>
      </c>
    </row>
    <row r="56" spans="1:11" ht="39" customHeight="1" x14ac:dyDescent="0.2">
      <c r="A56" s="8" t="s">
        <v>173</v>
      </c>
      <c r="B56" s="10" t="s">
        <v>174</v>
      </c>
      <c r="C56" s="8" t="s">
        <v>33</v>
      </c>
      <c r="D56" s="8" t="s">
        <v>175</v>
      </c>
      <c r="E56" s="9" t="s">
        <v>67</v>
      </c>
      <c r="F56" s="10">
        <f t="shared" si="4"/>
        <v>16243.3</v>
      </c>
      <c r="G56" s="11">
        <v>2.61</v>
      </c>
      <c r="H56" s="11">
        <v>3.15</v>
      </c>
      <c r="I56" s="34">
        <f>TRUNC(F56 * H56, 2)</f>
        <v>51166.39</v>
      </c>
      <c r="J56">
        <f t="shared" si="0"/>
        <v>8121.65</v>
      </c>
      <c r="K56">
        <v>16243.3</v>
      </c>
    </row>
    <row r="57" spans="1:11" ht="39" customHeight="1" x14ac:dyDescent="0.2">
      <c r="A57" s="8" t="s">
        <v>176</v>
      </c>
      <c r="B57" s="10" t="s">
        <v>177</v>
      </c>
      <c r="C57" s="8" t="s">
        <v>33</v>
      </c>
      <c r="D57" s="8" t="s">
        <v>178</v>
      </c>
      <c r="E57" s="9" t="s">
        <v>71</v>
      </c>
      <c r="F57" s="10">
        <f t="shared" si="4"/>
        <v>60100.1</v>
      </c>
      <c r="G57" s="11">
        <v>0.56999999999999995</v>
      </c>
      <c r="H57" s="11">
        <v>0.68</v>
      </c>
      <c r="I57" s="34">
        <f>TRUNC(F57 * H57, 2)</f>
        <v>40868.06</v>
      </c>
      <c r="J57">
        <f t="shared" si="0"/>
        <v>30050.05</v>
      </c>
      <c r="K57">
        <v>60100.1</v>
      </c>
    </row>
    <row r="58" spans="1:11" ht="24" customHeight="1" x14ac:dyDescent="0.2">
      <c r="A58" s="8" t="s">
        <v>179</v>
      </c>
      <c r="B58" s="10" t="s">
        <v>180</v>
      </c>
      <c r="C58" s="8" t="s">
        <v>33</v>
      </c>
      <c r="D58" s="8" t="s">
        <v>181</v>
      </c>
      <c r="E58" s="9" t="s">
        <v>63</v>
      </c>
      <c r="F58" s="10">
        <f t="shared" si="4"/>
        <v>29872</v>
      </c>
      <c r="G58" s="11">
        <v>0.4</v>
      </c>
      <c r="H58" s="11">
        <v>0.48</v>
      </c>
      <c r="I58" s="34">
        <f>TRUNC(F58 * H58, 2)</f>
        <v>14338.56</v>
      </c>
      <c r="J58">
        <f t="shared" si="0"/>
        <v>14936</v>
      </c>
      <c r="K58">
        <v>29872</v>
      </c>
    </row>
    <row r="59" spans="1:11" ht="24" customHeight="1" x14ac:dyDescent="0.2">
      <c r="A59" s="8" t="s">
        <v>182</v>
      </c>
      <c r="B59" s="10" t="s">
        <v>183</v>
      </c>
      <c r="C59" s="8" t="s">
        <v>33</v>
      </c>
      <c r="D59" s="8" t="s">
        <v>184</v>
      </c>
      <c r="E59" s="9" t="s">
        <v>63</v>
      </c>
      <c r="F59" s="10">
        <f t="shared" si="4"/>
        <v>29872</v>
      </c>
      <c r="G59" s="11">
        <v>0.28000000000000003</v>
      </c>
      <c r="H59" s="11">
        <v>0.33</v>
      </c>
      <c r="I59" s="34">
        <f>TRUNC(F59 * H59, 2)</f>
        <v>9857.76</v>
      </c>
      <c r="J59">
        <f t="shared" si="0"/>
        <v>14936</v>
      </c>
      <c r="K59">
        <v>29872</v>
      </c>
    </row>
    <row r="60" spans="1:11" ht="26.1" customHeight="1" x14ac:dyDescent="0.2">
      <c r="A60" s="8" t="s">
        <v>185</v>
      </c>
      <c r="B60" s="10" t="s">
        <v>186</v>
      </c>
      <c r="C60" s="8" t="s">
        <v>33</v>
      </c>
      <c r="D60" s="8" t="s">
        <v>187</v>
      </c>
      <c r="E60" s="9" t="s">
        <v>67</v>
      </c>
      <c r="F60" s="10">
        <f t="shared" si="4"/>
        <v>3759.76</v>
      </c>
      <c r="G60" s="11">
        <v>195.39</v>
      </c>
      <c r="H60" s="11">
        <v>235.83</v>
      </c>
      <c r="I60" s="34">
        <f>TRUNC(F60 * H60, 2)</f>
        <v>886664.2</v>
      </c>
      <c r="J60">
        <f t="shared" si="0"/>
        <v>1879.88</v>
      </c>
      <c r="K60">
        <v>3759.76</v>
      </c>
    </row>
    <row r="61" spans="1:11" ht="51.95" customHeight="1" x14ac:dyDescent="0.2">
      <c r="A61" s="8" t="s">
        <v>188</v>
      </c>
      <c r="B61" s="10" t="s">
        <v>189</v>
      </c>
      <c r="C61" s="8" t="s">
        <v>33</v>
      </c>
      <c r="D61" s="8" t="s">
        <v>190</v>
      </c>
      <c r="E61" s="9" t="s">
        <v>67</v>
      </c>
      <c r="F61" s="10">
        <f t="shared" si="4"/>
        <v>3759.76</v>
      </c>
      <c r="G61" s="11">
        <v>5.44</v>
      </c>
      <c r="H61" s="11">
        <v>6.56</v>
      </c>
      <c r="I61" s="34">
        <f>TRUNC(F61 * H61, 2)</f>
        <v>24664.02</v>
      </c>
      <c r="J61">
        <f t="shared" si="0"/>
        <v>1879.88</v>
      </c>
      <c r="K61">
        <v>3759.76</v>
      </c>
    </row>
    <row r="62" spans="1:11" ht="39" customHeight="1" x14ac:dyDescent="0.2">
      <c r="A62" s="8" t="s">
        <v>191</v>
      </c>
      <c r="B62" s="10" t="s">
        <v>192</v>
      </c>
      <c r="C62" s="8" t="s">
        <v>33</v>
      </c>
      <c r="D62" s="8" t="s">
        <v>193</v>
      </c>
      <c r="E62" s="9" t="s">
        <v>71</v>
      </c>
      <c r="F62" s="10">
        <f t="shared" si="4"/>
        <v>139111.5</v>
      </c>
      <c r="G62" s="11">
        <v>1.23</v>
      </c>
      <c r="H62" s="11">
        <v>1.48</v>
      </c>
      <c r="I62" s="34">
        <f>TRUNC(F62 * H62, 2)</f>
        <v>205885.02</v>
      </c>
      <c r="J62">
        <f t="shared" si="0"/>
        <v>69555.75</v>
      </c>
      <c r="K62">
        <v>139111.5</v>
      </c>
    </row>
    <row r="63" spans="1:11" ht="65.099999999999994" customHeight="1" x14ac:dyDescent="0.2">
      <c r="A63" s="8" t="s">
        <v>194</v>
      </c>
      <c r="B63" s="10" t="s">
        <v>195</v>
      </c>
      <c r="C63" s="8" t="s">
        <v>52</v>
      </c>
      <c r="D63" s="8" t="s">
        <v>196</v>
      </c>
      <c r="E63" s="9" t="s">
        <v>75</v>
      </c>
      <c r="F63" s="10">
        <f t="shared" si="4"/>
        <v>5620</v>
      </c>
      <c r="G63" s="11">
        <v>53.85</v>
      </c>
      <c r="H63" s="11">
        <v>64.989999999999995</v>
      </c>
      <c r="I63" s="34">
        <f>TRUNC(F63 * H63, 2)</f>
        <v>365243.8</v>
      </c>
      <c r="J63">
        <f t="shared" si="0"/>
        <v>2810</v>
      </c>
      <c r="K63">
        <v>5620</v>
      </c>
    </row>
    <row r="64" spans="1:11" ht="39" customHeight="1" x14ac:dyDescent="0.2">
      <c r="A64" s="8" t="s">
        <v>197</v>
      </c>
      <c r="B64" s="10" t="s">
        <v>198</v>
      </c>
      <c r="C64" s="8" t="s">
        <v>52</v>
      </c>
      <c r="D64" s="8" t="s">
        <v>199</v>
      </c>
      <c r="E64" s="9" t="s">
        <v>63</v>
      </c>
      <c r="F64" s="10">
        <f t="shared" si="4"/>
        <v>1700</v>
      </c>
      <c r="G64" s="11">
        <v>78.08</v>
      </c>
      <c r="H64" s="11">
        <v>94.24</v>
      </c>
      <c r="I64" s="34">
        <f>TRUNC(F64 * H64, 2)</f>
        <v>160208</v>
      </c>
      <c r="J64">
        <f t="shared" si="0"/>
        <v>850</v>
      </c>
      <c r="K64">
        <v>1700</v>
      </c>
    </row>
    <row r="65" spans="1:11" ht="24" customHeight="1" x14ac:dyDescent="0.2">
      <c r="A65" s="5" t="s">
        <v>200</v>
      </c>
      <c r="B65" s="5"/>
      <c r="C65" s="5"/>
      <c r="D65" s="5" t="s">
        <v>201</v>
      </c>
      <c r="E65" s="5"/>
      <c r="F65" s="6"/>
      <c r="G65" s="5"/>
      <c r="H65" s="5"/>
      <c r="I65" s="7">
        <f>SUM(I66:I68)</f>
        <v>627403.65</v>
      </c>
      <c r="J65">
        <f t="shared" si="0"/>
        <v>0</v>
      </c>
      <c r="K65">
        <v>0</v>
      </c>
    </row>
    <row r="66" spans="1:11" ht="26.1" customHeight="1" x14ac:dyDescent="0.2">
      <c r="A66" s="36" t="s">
        <v>202</v>
      </c>
      <c r="B66" s="37" t="s">
        <v>203</v>
      </c>
      <c r="C66" s="36" t="s">
        <v>21</v>
      </c>
      <c r="D66" s="36" t="s">
        <v>204</v>
      </c>
      <c r="E66" s="38" t="s">
        <v>205</v>
      </c>
      <c r="F66" s="35">
        <f t="shared" ref="F66:F68" si="5">K66</f>
        <v>27.48</v>
      </c>
      <c r="G66" s="39">
        <v>3082.65</v>
      </c>
      <c r="H66" s="39" t="s">
        <v>263</v>
      </c>
      <c r="I66" s="39">
        <f>194835.39/2</f>
        <v>97417.695000000007</v>
      </c>
      <c r="J66">
        <f t="shared" si="0"/>
        <v>13.74</v>
      </c>
      <c r="K66">
        <v>27.48</v>
      </c>
    </row>
    <row r="67" spans="1:11" ht="26.1" customHeight="1" x14ac:dyDescent="0.2">
      <c r="A67" s="36" t="s">
        <v>206</v>
      </c>
      <c r="B67" s="37" t="s">
        <v>207</v>
      </c>
      <c r="C67" s="36" t="s">
        <v>21</v>
      </c>
      <c r="D67" s="36" t="s">
        <v>208</v>
      </c>
      <c r="E67" s="38" t="s">
        <v>205</v>
      </c>
      <c r="F67" s="35">
        <f t="shared" si="5"/>
        <v>29.88</v>
      </c>
      <c r="G67" s="39">
        <v>3332.79</v>
      </c>
      <c r="H67" s="39" t="s">
        <v>264</v>
      </c>
      <c r="I67" s="39">
        <f>229042.15/2</f>
        <v>114521.075</v>
      </c>
      <c r="J67">
        <f t="shared" si="0"/>
        <v>14.94</v>
      </c>
      <c r="K67">
        <v>29.88</v>
      </c>
    </row>
    <row r="68" spans="1:11" ht="26.1" customHeight="1" x14ac:dyDescent="0.2">
      <c r="A68" s="36" t="s">
        <v>209</v>
      </c>
      <c r="B68" s="37" t="s">
        <v>210</v>
      </c>
      <c r="C68" s="36" t="s">
        <v>21</v>
      </c>
      <c r="D68" s="36" t="s">
        <v>211</v>
      </c>
      <c r="E68" s="38" t="s">
        <v>205</v>
      </c>
      <c r="F68" s="35">
        <f t="shared" si="5"/>
        <v>92.12</v>
      </c>
      <c r="G68" s="39">
        <v>3921.78</v>
      </c>
      <c r="H68" s="39" t="s">
        <v>265</v>
      </c>
      <c r="I68" s="39">
        <f>830929.76/2</f>
        <v>415464.88</v>
      </c>
      <c r="J68">
        <f t="shared" si="0"/>
        <v>46.06</v>
      </c>
      <c r="K68">
        <v>92.12</v>
      </c>
    </row>
    <row r="69" spans="1:11" ht="24" customHeight="1" x14ac:dyDescent="0.2">
      <c r="A69" s="5" t="s">
        <v>212</v>
      </c>
      <c r="B69" s="5"/>
      <c r="C69" s="5"/>
      <c r="D69" s="5" t="s">
        <v>213</v>
      </c>
      <c r="E69" s="5"/>
      <c r="F69" s="6"/>
      <c r="G69" s="5"/>
      <c r="H69" s="5"/>
      <c r="I69" s="7">
        <f>SUM(I70:I75)</f>
        <v>2078671.96</v>
      </c>
      <c r="J69">
        <f t="shared" si="0"/>
        <v>0</v>
      </c>
      <c r="K69">
        <v>0</v>
      </c>
    </row>
    <row r="70" spans="1:11" ht="24" customHeight="1" x14ac:dyDescent="0.2">
      <c r="A70" s="8" t="s">
        <v>214</v>
      </c>
      <c r="B70" s="10" t="s">
        <v>215</v>
      </c>
      <c r="C70" s="8" t="s">
        <v>21</v>
      </c>
      <c r="D70" s="8" t="s">
        <v>216</v>
      </c>
      <c r="E70" s="9" t="s">
        <v>217</v>
      </c>
      <c r="F70" s="10">
        <f t="shared" ref="F70:F75" si="6">K70</f>
        <v>1639.86</v>
      </c>
      <c r="G70" s="11">
        <v>23.1</v>
      </c>
      <c r="H70" s="11">
        <v>27.88</v>
      </c>
      <c r="I70" s="34">
        <f>TRUNC(F70 * H70, 2)</f>
        <v>45719.29</v>
      </c>
      <c r="J70">
        <f t="shared" si="0"/>
        <v>819.93</v>
      </c>
      <c r="K70">
        <v>1639.86</v>
      </c>
    </row>
    <row r="71" spans="1:11" ht="39" customHeight="1" x14ac:dyDescent="0.2">
      <c r="A71" s="8" t="s">
        <v>218</v>
      </c>
      <c r="B71" s="10" t="s">
        <v>174</v>
      </c>
      <c r="C71" s="8" t="s">
        <v>33</v>
      </c>
      <c r="D71" s="8" t="s">
        <v>175</v>
      </c>
      <c r="E71" s="9" t="s">
        <v>67</v>
      </c>
      <c r="F71" s="10">
        <f t="shared" si="6"/>
        <v>2963.8</v>
      </c>
      <c r="G71" s="11">
        <v>2.61</v>
      </c>
      <c r="H71" s="11">
        <v>3.15</v>
      </c>
      <c r="I71" s="34">
        <f>TRUNC(F71 * H71, 2)</f>
        <v>9335.9699999999993</v>
      </c>
      <c r="J71">
        <f t="shared" ref="J71:J88" si="7">F71/$J$5</f>
        <v>1481.9</v>
      </c>
      <c r="K71">
        <v>2963.8</v>
      </c>
    </row>
    <row r="72" spans="1:11" ht="39" customHeight="1" x14ac:dyDescent="0.2">
      <c r="A72" s="8" t="s">
        <v>219</v>
      </c>
      <c r="B72" s="10" t="s">
        <v>220</v>
      </c>
      <c r="C72" s="8" t="s">
        <v>52</v>
      </c>
      <c r="D72" s="8" t="s">
        <v>221</v>
      </c>
      <c r="E72" s="9" t="s">
        <v>63</v>
      </c>
      <c r="F72" s="10">
        <f t="shared" si="6"/>
        <v>9306.2800000000007</v>
      </c>
      <c r="G72" s="11">
        <v>74.040000000000006</v>
      </c>
      <c r="H72" s="11">
        <v>89.36</v>
      </c>
      <c r="I72" s="34">
        <f>TRUNC(F72 * H72, 2)</f>
        <v>831609.18</v>
      </c>
      <c r="J72">
        <f t="shared" si="7"/>
        <v>4653.1400000000003</v>
      </c>
      <c r="K72">
        <v>9306.2800000000007</v>
      </c>
    </row>
    <row r="73" spans="1:11" ht="39" customHeight="1" x14ac:dyDescent="0.2">
      <c r="A73" s="8" t="s">
        <v>222</v>
      </c>
      <c r="B73" s="10" t="s">
        <v>223</v>
      </c>
      <c r="C73" s="8" t="s">
        <v>21</v>
      </c>
      <c r="D73" s="8" t="s">
        <v>224</v>
      </c>
      <c r="E73" s="9" t="s">
        <v>79</v>
      </c>
      <c r="F73" s="10">
        <f t="shared" si="6"/>
        <v>6911.2</v>
      </c>
      <c r="G73" s="11">
        <v>81.14</v>
      </c>
      <c r="H73" s="11">
        <v>97.93</v>
      </c>
      <c r="I73" s="34">
        <f>TRUNC(F73 * H73, 2)</f>
        <v>676813.81</v>
      </c>
      <c r="J73">
        <f t="shared" si="7"/>
        <v>3455.6</v>
      </c>
      <c r="K73">
        <v>6911.2</v>
      </c>
    </row>
    <row r="74" spans="1:11" ht="39" customHeight="1" x14ac:dyDescent="0.2">
      <c r="A74" s="8" t="s">
        <v>225</v>
      </c>
      <c r="B74" s="10" t="s">
        <v>226</v>
      </c>
      <c r="C74" s="8" t="s">
        <v>21</v>
      </c>
      <c r="D74" s="8" t="s">
        <v>227</v>
      </c>
      <c r="E74" s="9" t="s">
        <v>79</v>
      </c>
      <c r="F74" s="10">
        <f t="shared" si="6"/>
        <v>182.32</v>
      </c>
      <c r="G74" s="11">
        <v>81.14</v>
      </c>
      <c r="H74" s="11">
        <v>97.93</v>
      </c>
      <c r="I74" s="34">
        <f>TRUNC(F74 * H74, 2)</f>
        <v>17854.59</v>
      </c>
      <c r="J74">
        <f t="shared" si="7"/>
        <v>91.16</v>
      </c>
      <c r="K74">
        <v>182.32</v>
      </c>
    </row>
    <row r="75" spans="1:11" ht="51" x14ac:dyDescent="0.2">
      <c r="A75" s="8" t="s">
        <v>266</v>
      </c>
      <c r="B75" s="20" t="s">
        <v>267</v>
      </c>
      <c r="C75" s="8" t="s">
        <v>21</v>
      </c>
      <c r="D75" s="8" t="s">
        <v>268</v>
      </c>
      <c r="E75" s="22" t="s">
        <v>75</v>
      </c>
      <c r="F75" s="10">
        <f t="shared" si="6"/>
        <v>12148</v>
      </c>
      <c r="G75" s="11">
        <v>33.92</v>
      </c>
      <c r="H75" s="11">
        <v>40.94</v>
      </c>
      <c r="I75" s="34">
        <f>TRUNC(F75 * H75, 2)</f>
        <v>497339.12</v>
      </c>
      <c r="J75">
        <f t="shared" si="7"/>
        <v>6074</v>
      </c>
      <c r="K75">
        <v>12148</v>
      </c>
    </row>
    <row r="76" spans="1:11" ht="24" customHeight="1" x14ac:dyDescent="0.2">
      <c r="A76" s="5" t="s">
        <v>228</v>
      </c>
      <c r="B76" s="5"/>
      <c r="C76" s="5"/>
      <c r="D76" s="5" t="s">
        <v>229</v>
      </c>
      <c r="E76" s="5"/>
      <c r="F76" s="6"/>
      <c r="G76" s="5"/>
      <c r="H76" s="5"/>
      <c r="I76" s="7">
        <f>SUM(I77,I79,I84)</f>
        <v>499230.86</v>
      </c>
      <c r="J76">
        <f t="shared" si="7"/>
        <v>0</v>
      </c>
      <c r="K76">
        <v>0</v>
      </c>
    </row>
    <row r="77" spans="1:11" ht="24" customHeight="1" x14ac:dyDescent="0.2">
      <c r="A77" s="5" t="s">
        <v>230</v>
      </c>
      <c r="B77" s="5"/>
      <c r="C77" s="5"/>
      <c r="D77" s="5" t="s">
        <v>231</v>
      </c>
      <c r="E77" s="5"/>
      <c r="F77" s="6"/>
      <c r="G77" s="5"/>
      <c r="H77" s="5"/>
      <c r="I77" s="7">
        <f>I78</f>
        <v>143866.4</v>
      </c>
      <c r="J77">
        <f t="shared" si="7"/>
        <v>0</v>
      </c>
      <c r="K77" s="21">
        <v>0</v>
      </c>
    </row>
    <row r="78" spans="1:11" ht="26.1" customHeight="1" x14ac:dyDescent="0.2">
      <c r="A78" s="8" t="s">
        <v>232</v>
      </c>
      <c r="B78" s="10" t="s">
        <v>233</v>
      </c>
      <c r="C78" s="8" t="s">
        <v>21</v>
      </c>
      <c r="D78" s="8" t="s">
        <v>234</v>
      </c>
      <c r="E78" s="9" t="s">
        <v>75</v>
      </c>
      <c r="F78" s="10">
        <f t="shared" ref="F78" si="8">K78</f>
        <v>80</v>
      </c>
      <c r="G78" s="11">
        <v>1489.92</v>
      </c>
      <c r="H78" s="11">
        <v>1798.33</v>
      </c>
      <c r="I78" s="34">
        <f>TRUNC(F78 * H78, 2)</f>
        <v>143866.4</v>
      </c>
      <c r="J78">
        <f t="shared" si="7"/>
        <v>40</v>
      </c>
      <c r="K78">
        <v>80</v>
      </c>
    </row>
    <row r="79" spans="1:11" ht="24" customHeight="1" x14ac:dyDescent="0.2">
      <c r="A79" s="5" t="s">
        <v>235</v>
      </c>
      <c r="B79" s="5"/>
      <c r="C79" s="5"/>
      <c r="D79" s="5" t="s">
        <v>236</v>
      </c>
      <c r="E79" s="5"/>
      <c r="F79" s="6"/>
      <c r="G79" s="5"/>
      <c r="H79" s="5"/>
      <c r="I79" s="7">
        <f>SUM(I80:I83)</f>
        <v>92249.34</v>
      </c>
      <c r="J79">
        <f t="shared" si="7"/>
        <v>0</v>
      </c>
      <c r="K79">
        <v>0</v>
      </c>
    </row>
    <row r="80" spans="1:11" ht="26.1" customHeight="1" x14ac:dyDescent="0.2">
      <c r="A80" s="8" t="s">
        <v>237</v>
      </c>
      <c r="B80" s="10" t="s">
        <v>238</v>
      </c>
      <c r="C80" s="8" t="s">
        <v>21</v>
      </c>
      <c r="D80" s="8" t="s">
        <v>239</v>
      </c>
      <c r="E80" s="9" t="s">
        <v>47</v>
      </c>
      <c r="F80" s="10">
        <f t="shared" ref="F80:F83" si="9">K80</f>
        <v>46</v>
      </c>
      <c r="G80" s="11">
        <v>389.06</v>
      </c>
      <c r="H80" s="11">
        <v>469.59</v>
      </c>
      <c r="I80" s="34">
        <f>TRUNC(F80 * H80, 2)</f>
        <v>21601.14</v>
      </c>
      <c r="J80">
        <f t="shared" si="7"/>
        <v>23</v>
      </c>
      <c r="K80">
        <v>46</v>
      </c>
    </row>
    <row r="81" spans="1:11" ht="39" customHeight="1" x14ac:dyDescent="0.2">
      <c r="A81" s="8" t="s">
        <v>240</v>
      </c>
      <c r="B81" s="10" t="s">
        <v>241</v>
      </c>
      <c r="C81" s="8" t="s">
        <v>21</v>
      </c>
      <c r="D81" s="8" t="s">
        <v>242</v>
      </c>
      <c r="E81" s="9" t="s">
        <v>47</v>
      </c>
      <c r="F81" s="10">
        <f t="shared" si="9"/>
        <v>16</v>
      </c>
      <c r="G81" s="11">
        <v>406.39</v>
      </c>
      <c r="H81" s="11">
        <v>490.51</v>
      </c>
      <c r="I81" s="34">
        <f>TRUNC(F81 * H81, 2)</f>
        <v>7848.16</v>
      </c>
      <c r="J81">
        <f t="shared" si="7"/>
        <v>8</v>
      </c>
      <c r="K81">
        <v>16</v>
      </c>
    </row>
    <row r="82" spans="1:11" ht="39" customHeight="1" x14ac:dyDescent="0.2">
      <c r="A82" s="8" t="s">
        <v>243</v>
      </c>
      <c r="B82" s="10" t="s">
        <v>244</v>
      </c>
      <c r="C82" s="8" t="s">
        <v>21</v>
      </c>
      <c r="D82" s="8" t="s">
        <v>245</v>
      </c>
      <c r="E82" s="9" t="s">
        <v>47</v>
      </c>
      <c r="F82" s="10">
        <f t="shared" si="9"/>
        <v>94</v>
      </c>
      <c r="G82" s="11">
        <v>357.88</v>
      </c>
      <c r="H82" s="11">
        <v>431.96</v>
      </c>
      <c r="I82" s="34">
        <f>TRUNC(F82 * H82, 2)</f>
        <v>40604.239999999998</v>
      </c>
      <c r="J82">
        <f t="shared" si="7"/>
        <v>47</v>
      </c>
      <c r="K82">
        <v>94</v>
      </c>
    </row>
    <row r="83" spans="1:11" ht="39" customHeight="1" x14ac:dyDescent="0.2">
      <c r="A83" s="8" t="s">
        <v>246</v>
      </c>
      <c r="B83" s="10" t="s">
        <v>247</v>
      </c>
      <c r="C83" s="8" t="s">
        <v>21</v>
      </c>
      <c r="D83" s="8" t="s">
        <v>248</v>
      </c>
      <c r="E83" s="9" t="s">
        <v>47</v>
      </c>
      <c r="F83" s="10">
        <f t="shared" si="9"/>
        <v>44</v>
      </c>
      <c r="G83" s="11">
        <v>417.94</v>
      </c>
      <c r="H83" s="11">
        <v>504.45</v>
      </c>
      <c r="I83" s="34">
        <f>TRUNC(F83 * H83, 2)</f>
        <v>22195.8</v>
      </c>
      <c r="J83">
        <f t="shared" si="7"/>
        <v>22</v>
      </c>
      <c r="K83">
        <v>44</v>
      </c>
    </row>
    <row r="84" spans="1:11" ht="24" customHeight="1" x14ac:dyDescent="0.2">
      <c r="A84" s="5" t="s">
        <v>249</v>
      </c>
      <c r="B84" s="5"/>
      <c r="C84" s="5"/>
      <c r="D84" s="5" t="s">
        <v>250</v>
      </c>
      <c r="E84" s="5"/>
      <c r="F84" s="6"/>
      <c r="G84" s="5"/>
      <c r="H84" s="5"/>
      <c r="I84" s="7">
        <f>SUM(I85:I88)</f>
        <v>263115.12</v>
      </c>
      <c r="J84">
        <f t="shared" si="7"/>
        <v>0</v>
      </c>
      <c r="K84">
        <v>0</v>
      </c>
    </row>
    <row r="85" spans="1:11" ht="26.1" customHeight="1" x14ac:dyDescent="0.2">
      <c r="A85" s="8" t="s">
        <v>251</v>
      </c>
      <c r="B85" s="10" t="s">
        <v>252</v>
      </c>
      <c r="C85" s="8" t="s">
        <v>33</v>
      </c>
      <c r="D85" s="8" t="s">
        <v>253</v>
      </c>
      <c r="E85" s="9" t="s">
        <v>35</v>
      </c>
      <c r="F85" s="10">
        <f t="shared" ref="F85:F88" si="10">K85</f>
        <v>60</v>
      </c>
      <c r="G85" s="11">
        <v>82.7</v>
      </c>
      <c r="H85" s="11">
        <v>99.81</v>
      </c>
      <c r="I85" s="34">
        <f>TRUNC(F85 * H85, 2)</f>
        <v>5988.6</v>
      </c>
      <c r="J85">
        <f t="shared" si="7"/>
        <v>30</v>
      </c>
      <c r="K85">
        <v>60</v>
      </c>
    </row>
    <row r="86" spans="1:11" ht="26.1" customHeight="1" x14ac:dyDescent="0.2">
      <c r="A86" s="8" t="s">
        <v>254</v>
      </c>
      <c r="B86" s="10" t="s">
        <v>255</v>
      </c>
      <c r="C86" s="8" t="s">
        <v>33</v>
      </c>
      <c r="D86" s="8" t="s">
        <v>256</v>
      </c>
      <c r="E86" s="9" t="s">
        <v>35</v>
      </c>
      <c r="F86" s="10">
        <f t="shared" si="10"/>
        <v>650</v>
      </c>
      <c r="G86" s="11">
        <v>33.340000000000003</v>
      </c>
      <c r="H86" s="11">
        <v>40.24</v>
      </c>
      <c r="I86" s="34">
        <f>TRUNC(F86 * H86, 2)</f>
        <v>26156</v>
      </c>
      <c r="J86">
        <f t="shared" si="7"/>
        <v>325</v>
      </c>
      <c r="K86">
        <v>650</v>
      </c>
    </row>
    <row r="87" spans="1:11" ht="39" customHeight="1" x14ac:dyDescent="0.2">
      <c r="A87" s="8" t="s">
        <v>257</v>
      </c>
      <c r="B87" s="10" t="s">
        <v>258</v>
      </c>
      <c r="C87" s="8" t="s">
        <v>33</v>
      </c>
      <c r="D87" s="8" t="s">
        <v>259</v>
      </c>
      <c r="E87" s="9" t="s">
        <v>63</v>
      </c>
      <c r="F87" s="10">
        <f t="shared" si="10"/>
        <v>717.6</v>
      </c>
      <c r="G87" s="11">
        <v>246.09</v>
      </c>
      <c r="H87" s="11">
        <v>297.02999999999997</v>
      </c>
      <c r="I87" s="34">
        <f>TRUNC(F87 * H87, 2)</f>
        <v>213148.72</v>
      </c>
      <c r="J87">
        <f t="shared" si="7"/>
        <v>358.8</v>
      </c>
      <c r="K87">
        <v>717.6</v>
      </c>
    </row>
    <row r="88" spans="1:11" ht="39" customHeight="1" x14ac:dyDescent="0.2">
      <c r="A88" s="8" t="s">
        <v>260</v>
      </c>
      <c r="B88" s="10" t="s">
        <v>258</v>
      </c>
      <c r="C88" s="8" t="s">
        <v>33</v>
      </c>
      <c r="D88" s="8" t="s">
        <v>261</v>
      </c>
      <c r="E88" s="9" t="s">
        <v>63</v>
      </c>
      <c r="F88" s="10">
        <f t="shared" si="10"/>
        <v>60</v>
      </c>
      <c r="G88" s="11">
        <v>246.09</v>
      </c>
      <c r="H88" s="11">
        <v>297.02999999999997</v>
      </c>
      <c r="I88" s="34">
        <f>TRUNC(F88 * H88, 2)</f>
        <v>17821.8</v>
      </c>
      <c r="J88">
        <f t="shared" si="7"/>
        <v>30</v>
      </c>
      <c r="K88">
        <v>60</v>
      </c>
    </row>
    <row r="89" spans="1:11" x14ac:dyDescent="0.2">
      <c r="A89" s="19"/>
      <c r="B89" s="19"/>
      <c r="C89" s="19"/>
      <c r="D89" s="19"/>
      <c r="E89" s="19"/>
      <c r="F89" s="19"/>
      <c r="G89" s="19"/>
      <c r="H89" s="19"/>
      <c r="I89" s="19"/>
    </row>
    <row r="90" spans="1:11" x14ac:dyDescent="0.2">
      <c r="A90" s="25"/>
      <c r="B90" s="25"/>
      <c r="C90" s="25"/>
      <c r="D90" s="18"/>
      <c r="E90" s="17"/>
      <c r="F90" s="26" t="s">
        <v>262</v>
      </c>
      <c r="G90" s="25"/>
      <c r="H90" s="27">
        <f>SUM(I76,I69,I65,I52,I27,I24,I7,I5)</f>
        <v>10670540.219999999</v>
      </c>
      <c r="I90" s="25"/>
    </row>
    <row r="91" spans="1:11" ht="60" customHeight="1" x14ac:dyDescent="0.2">
      <c r="A91" s="30"/>
      <c r="B91" s="30"/>
      <c r="C91" s="30"/>
      <c r="D91" s="30"/>
      <c r="E91" s="30"/>
      <c r="F91" s="30"/>
      <c r="G91" s="30"/>
      <c r="H91" s="30"/>
      <c r="I91" s="30"/>
    </row>
    <row r="92" spans="1:11" ht="69.95" customHeight="1" x14ac:dyDescent="0.2">
      <c r="A92" s="28" t="s">
        <v>270</v>
      </c>
      <c r="B92" s="29"/>
      <c r="C92" s="29"/>
      <c r="D92" s="29"/>
      <c r="E92" s="29"/>
      <c r="F92" s="29"/>
      <c r="G92" s="29"/>
      <c r="H92" s="29"/>
      <c r="I92" s="29"/>
    </row>
    <row r="93" spans="1:11" ht="21" customHeight="1" x14ac:dyDescent="0.2">
      <c r="A93" s="31" t="s">
        <v>271</v>
      </c>
      <c r="B93" s="31"/>
      <c r="C93" s="31"/>
      <c r="D93" s="31"/>
      <c r="E93" s="31"/>
      <c r="F93" s="31"/>
      <c r="G93" s="31"/>
      <c r="H93" s="31"/>
      <c r="I93" s="31"/>
    </row>
    <row r="94" spans="1:11" ht="15.75" customHeight="1" x14ac:dyDescent="0.2">
      <c r="A94" s="31"/>
      <c r="B94" s="31"/>
      <c r="C94" s="31"/>
      <c r="D94" s="31"/>
      <c r="E94" s="31"/>
      <c r="F94" s="31"/>
      <c r="G94" s="31"/>
      <c r="H94" s="31"/>
      <c r="I94" s="31"/>
    </row>
  </sheetData>
  <mergeCells count="11">
    <mergeCell ref="A91:I91"/>
    <mergeCell ref="A92:I92"/>
    <mergeCell ref="A93:I94"/>
    <mergeCell ref="E1:F1"/>
    <mergeCell ref="G1:H1"/>
    <mergeCell ref="E2:F2"/>
    <mergeCell ref="G2:H2"/>
    <mergeCell ref="A3:I3"/>
    <mergeCell ref="A90:C90"/>
    <mergeCell ref="F90:G90"/>
    <mergeCell ref="H90:I90"/>
  </mergeCells>
  <pageMargins left="0.5" right="0.5" top="1" bottom="1" header="0.5" footer="0.5"/>
  <pageSetup paperSize="9" scale="72" fitToHeight="0" orientation="landscape" r:id="rId1"/>
  <headerFooter>
    <oddHeader>&amp;L &amp;CPrefeitura Municipal de Rancho Queimado/SC
CNPJ 82.892.357/0001-96</oddHeader>
    <oddFooter>&amp;L &amp;CPraça Leonardo Sell, 40, Centro, Rancho Queimado/SC
engenhariaprojetos@ranchoqueimado.sc.gov.br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showOutlineSymbols="0" view="pageLayout" zoomScaleNormal="100" workbookViewId="0">
      <selection activeCell="A91" sqref="A91:I91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8" width="13" bestFit="1" customWidth="1"/>
    <col min="9" max="9" width="14.625" customWidth="1"/>
  </cols>
  <sheetData>
    <row r="1" spans="1:9" ht="30" x14ac:dyDescent="0.2">
      <c r="A1" s="1"/>
      <c r="B1" s="1"/>
      <c r="C1" s="1"/>
      <c r="D1" s="1" t="s">
        <v>0</v>
      </c>
      <c r="E1" s="33" t="s">
        <v>1</v>
      </c>
      <c r="F1" s="33"/>
      <c r="G1" s="33" t="s">
        <v>2</v>
      </c>
      <c r="H1" s="33"/>
      <c r="I1" s="1" t="s">
        <v>3</v>
      </c>
    </row>
    <row r="2" spans="1:9" ht="80.099999999999994" customHeight="1" x14ac:dyDescent="0.2">
      <c r="A2" s="16"/>
      <c r="B2" s="16"/>
      <c r="C2" s="16"/>
      <c r="D2" s="24" t="s">
        <v>269</v>
      </c>
      <c r="E2" s="26" t="s">
        <v>4</v>
      </c>
      <c r="F2" s="26"/>
      <c r="G2" s="26" t="s">
        <v>5</v>
      </c>
      <c r="H2" s="26"/>
      <c r="I2" s="23" t="s">
        <v>6</v>
      </c>
    </row>
    <row r="3" spans="1:9" ht="15" x14ac:dyDescent="0.25">
      <c r="A3" s="32" t="s">
        <v>7</v>
      </c>
      <c r="B3" s="29"/>
      <c r="C3" s="29"/>
      <c r="D3" s="29"/>
      <c r="E3" s="29"/>
      <c r="F3" s="29"/>
      <c r="G3" s="29"/>
      <c r="H3" s="29"/>
      <c r="I3" s="29"/>
    </row>
    <row r="4" spans="1:9" ht="30" customHeight="1" x14ac:dyDescent="0.2">
      <c r="A4" s="2" t="s">
        <v>8</v>
      </c>
      <c r="B4" s="4" t="s">
        <v>9</v>
      </c>
      <c r="C4" s="2" t="s">
        <v>10</v>
      </c>
      <c r="D4" s="2" t="s">
        <v>11</v>
      </c>
      <c r="E4" s="3" t="s">
        <v>12</v>
      </c>
      <c r="F4" s="4" t="s">
        <v>13</v>
      </c>
      <c r="G4" s="4" t="s">
        <v>14</v>
      </c>
      <c r="H4" s="4" t="s">
        <v>15</v>
      </c>
      <c r="I4" s="4" t="s">
        <v>16</v>
      </c>
    </row>
    <row r="5" spans="1:9" ht="24" customHeight="1" x14ac:dyDescent="0.2">
      <c r="A5" s="5" t="s">
        <v>17</v>
      </c>
      <c r="B5" s="5"/>
      <c r="C5" s="5"/>
      <c r="D5" s="5" t="s">
        <v>18</v>
      </c>
      <c r="E5" s="5"/>
      <c r="F5" s="6"/>
      <c r="G5" s="5"/>
      <c r="H5" s="5"/>
      <c r="I5" s="7">
        <v>224187.84</v>
      </c>
    </row>
    <row r="6" spans="1:9" ht="26.1" customHeight="1" x14ac:dyDescent="0.2">
      <c r="A6" s="8" t="s">
        <v>19</v>
      </c>
      <c r="B6" s="10" t="s">
        <v>20</v>
      </c>
      <c r="C6" s="8" t="s">
        <v>21</v>
      </c>
      <c r="D6" s="8" t="s">
        <v>18</v>
      </c>
      <c r="E6" s="9" t="s">
        <v>22</v>
      </c>
      <c r="F6" s="10">
        <v>16</v>
      </c>
      <c r="G6" s="11">
        <v>11608.74</v>
      </c>
      <c r="H6" s="11">
        <v>14011.74</v>
      </c>
      <c r="I6" s="34">
        <v>224187.84</v>
      </c>
    </row>
    <row r="7" spans="1:9" ht="26.1" customHeight="1" x14ac:dyDescent="0.2">
      <c r="A7" s="5" t="s">
        <v>23</v>
      </c>
      <c r="B7" s="5"/>
      <c r="C7" s="5"/>
      <c r="D7" s="5" t="s">
        <v>24</v>
      </c>
      <c r="E7" s="5"/>
      <c r="F7" s="6"/>
      <c r="G7" s="5"/>
      <c r="H7" s="5"/>
      <c r="I7" s="7">
        <v>698757.16999999993</v>
      </c>
    </row>
    <row r="8" spans="1:9" ht="24" customHeight="1" x14ac:dyDescent="0.2">
      <c r="A8" s="5" t="s">
        <v>25</v>
      </c>
      <c r="B8" s="5"/>
      <c r="C8" s="5"/>
      <c r="D8" s="5" t="s">
        <v>26</v>
      </c>
      <c r="E8" s="5"/>
      <c r="F8" s="6"/>
      <c r="G8" s="5"/>
      <c r="H8" s="5"/>
      <c r="I8" s="7">
        <v>124475.92</v>
      </c>
    </row>
    <row r="9" spans="1:9" ht="39" customHeight="1" x14ac:dyDescent="0.2">
      <c r="A9" s="8" t="s">
        <v>27</v>
      </c>
      <c r="B9" s="10" t="s">
        <v>28</v>
      </c>
      <c r="C9" s="8" t="s">
        <v>21</v>
      </c>
      <c r="D9" s="8" t="s">
        <v>29</v>
      </c>
      <c r="E9" s="9" t="s">
        <v>30</v>
      </c>
      <c r="F9" s="10">
        <v>440</v>
      </c>
      <c r="G9" s="11">
        <v>184.02</v>
      </c>
      <c r="H9" s="11">
        <v>222.11</v>
      </c>
      <c r="I9" s="34">
        <v>97728.4</v>
      </c>
    </row>
    <row r="10" spans="1:9" ht="26.1" customHeight="1" x14ac:dyDescent="0.2">
      <c r="A10" s="8" t="s">
        <v>31</v>
      </c>
      <c r="B10" s="10" t="s">
        <v>32</v>
      </c>
      <c r="C10" s="8" t="s">
        <v>33</v>
      </c>
      <c r="D10" s="8" t="s">
        <v>34</v>
      </c>
      <c r="E10" s="9" t="s">
        <v>35</v>
      </c>
      <c r="F10" s="10">
        <v>4000</v>
      </c>
      <c r="G10" s="11">
        <v>0.81</v>
      </c>
      <c r="H10" s="11">
        <v>0.97</v>
      </c>
      <c r="I10" s="34">
        <v>3880</v>
      </c>
    </row>
    <row r="11" spans="1:9" ht="39" customHeight="1" x14ac:dyDescent="0.2">
      <c r="A11" s="8" t="s">
        <v>36</v>
      </c>
      <c r="B11" s="10" t="s">
        <v>37</v>
      </c>
      <c r="C11" s="8" t="s">
        <v>33</v>
      </c>
      <c r="D11" s="8" t="s">
        <v>38</v>
      </c>
      <c r="E11" s="9" t="s">
        <v>39</v>
      </c>
      <c r="F11" s="10">
        <v>8000</v>
      </c>
      <c r="G11" s="11">
        <v>0.82</v>
      </c>
      <c r="H11" s="11">
        <v>0.98</v>
      </c>
      <c r="I11" s="34">
        <v>7840</v>
      </c>
    </row>
    <row r="12" spans="1:9" ht="26.1" customHeight="1" x14ac:dyDescent="0.2">
      <c r="A12" s="8" t="s">
        <v>40</v>
      </c>
      <c r="B12" s="10" t="s">
        <v>41</v>
      </c>
      <c r="C12" s="8" t="s">
        <v>33</v>
      </c>
      <c r="D12" s="8" t="s">
        <v>42</v>
      </c>
      <c r="E12" s="9" t="s">
        <v>43</v>
      </c>
      <c r="F12" s="10">
        <v>7600</v>
      </c>
      <c r="G12" s="11">
        <v>0.12</v>
      </c>
      <c r="H12" s="11">
        <v>0.14000000000000001</v>
      </c>
      <c r="I12" s="34">
        <v>1064</v>
      </c>
    </row>
    <row r="13" spans="1:9" ht="24" customHeight="1" x14ac:dyDescent="0.2">
      <c r="A13" s="8" t="s">
        <v>44</v>
      </c>
      <c r="B13" s="10" t="s">
        <v>45</v>
      </c>
      <c r="C13" s="8" t="s">
        <v>21</v>
      </c>
      <c r="D13" s="8" t="s">
        <v>46</v>
      </c>
      <c r="E13" s="9" t="s">
        <v>47</v>
      </c>
      <c r="F13" s="10">
        <v>8</v>
      </c>
      <c r="G13" s="11">
        <v>1446.1</v>
      </c>
      <c r="H13" s="11">
        <v>1745.44</v>
      </c>
      <c r="I13" s="34">
        <v>13963.52</v>
      </c>
    </row>
    <row r="14" spans="1:9" ht="24" customHeight="1" x14ac:dyDescent="0.2">
      <c r="A14" s="5" t="s">
        <v>48</v>
      </c>
      <c r="B14" s="5"/>
      <c r="C14" s="5"/>
      <c r="D14" s="5" t="s">
        <v>49</v>
      </c>
      <c r="E14" s="5"/>
      <c r="F14" s="6"/>
      <c r="G14" s="5"/>
      <c r="H14" s="5"/>
      <c r="I14" s="7">
        <v>36253.119999999995</v>
      </c>
    </row>
    <row r="15" spans="1:9" ht="78" customHeight="1" x14ac:dyDescent="0.2">
      <c r="A15" s="8" t="s">
        <v>50</v>
      </c>
      <c r="B15" s="10" t="s">
        <v>51</v>
      </c>
      <c r="C15" s="8" t="s">
        <v>52</v>
      </c>
      <c r="D15" s="8" t="s">
        <v>53</v>
      </c>
      <c r="E15" s="9" t="s">
        <v>54</v>
      </c>
      <c r="F15" s="10">
        <v>16</v>
      </c>
      <c r="G15" s="11">
        <v>1203.42</v>
      </c>
      <c r="H15" s="11">
        <v>1452.52</v>
      </c>
      <c r="I15" s="34">
        <v>23240.32</v>
      </c>
    </row>
    <row r="16" spans="1:9" ht="51.95" customHeight="1" x14ac:dyDescent="0.2">
      <c r="A16" s="8" t="s">
        <v>55</v>
      </c>
      <c r="B16" s="10" t="s">
        <v>56</v>
      </c>
      <c r="C16" s="8" t="s">
        <v>52</v>
      </c>
      <c r="D16" s="8" t="s">
        <v>57</v>
      </c>
      <c r="E16" s="9" t="s">
        <v>54</v>
      </c>
      <c r="F16" s="10">
        <v>16</v>
      </c>
      <c r="G16" s="11">
        <v>673.82</v>
      </c>
      <c r="H16" s="11">
        <v>813.3</v>
      </c>
      <c r="I16" s="34">
        <v>13012.8</v>
      </c>
    </row>
    <row r="17" spans="1:9" ht="26.1" customHeight="1" x14ac:dyDescent="0.2">
      <c r="A17" s="5" t="s">
        <v>58</v>
      </c>
      <c r="B17" s="5"/>
      <c r="C17" s="5"/>
      <c r="D17" s="5" t="s">
        <v>59</v>
      </c>
      <c r="E17" s="5"/>
      <c r="F17" s="6"/>
      <c r="G17" s="5"/>
      <c r="H17" s="5"/>
      <c r="I17" s="7">
        <v>538028.13</v>
      </c>
    </row>
    <row r="18" spans="1:9" ht="24" customHeight="1" x14ac:dyDescent="0.2">
      <c r="A18" s="8" t="s">
        <v>60</v>
      </c>
      <c r="B18" s="10" t="s">
        <v>61</v>
      </c>
      <c r="C18" s="8" t="s">
        <v>33</v>
      </c>
      <c r="D18" s="8" t="s">
        <v>62</v>
      </c>
      <c r="E18" s="9" t="s">
        <v>63</v>
      </c>
      <c r="F18" s="10">
        <v>39567.82</v>
      </c>
      <c r="G18" s="11">
        <v>4.05</v>
      </c>
      <c r="H18" s="11">
        <v>4.88</v>
      </c>
      <c r="I18" s="34">
        <v>193090.96</v>
      </c>
    </row>
    <row r="19" spans="1:9" ht="39" customHeight="1" x14ac:dyDescent="0.2">
      <c r="A19" s="8" t="s">
        <v>64</v>
      </c>
      <c r="B19" s="10" t="s">
        <v>65</v>
      </c>
      <c r="C19" s="8" t="s">
        <v>33</v>
      </c>
      <c r="D19" s="8" t="s">
        <v>66</v>
      </c>
      <c r="E19" s="9" t="s">
        <v>67</v>
      </c>
      <c r="F19" s="10">
        <v>11870.34</v>
      </c>
      <c r="G19" s="11">
        <v>2.69</v>
      </c>
      <c r="H19" s="11">
        <v>3.24</v>
      </c>
      <c r="I19" s="34">
        <v>38459.9</v>
      </c>
    </row>
    <row r="20" spans="1:9" ht="26.1" customHeight="1" x14ac:dyDescent="0.2">
      <c r="A20" s="8" t="s">
        <v>68</v>
      </c>
      <c r="B20" s="10" t="s">
        <v>69</v>
      </c>
      <c r="C20" s="8" t="s">
        <v>33</v>
      </c>
      <c r="D20" s="8" t="s">
        <v>70</v>
      </c>
      <c r="E20" s="9" t="s">
        <v>71</v>
      </c>
      <c r="F20" s="10">
        <v>11870.34</v>
      </c>
      <c r="G20" s="11">
        <v>1.21</v>
      </c>
      <c r="H20" s="11">
        <v>1.46</v>
      </c>
      <c r="I20" s="34">
        <v>17330.689999999999</v>
      </c>
    </row>
    <row r="21" spans="1:9" ht="26.1" customHeight="1" x14ac:dyDescent="0.2">
      <c r="A21" s="8" t="s">
        <v>72</v>
      </c>
      <c r="B21" s="10" t="s">
        <v>73</v>
      </c>
      <c r="C21" s="8" t="s">
        <v>21</v>
      </c>
      <c r="D21" s="8" t="s">
        <v>74</v>
      </c>
      <c r="E21" s="9" t="s">
        <v>75</v>
      </c>
      <c r="F21" s="10">
        <v>6920</v>
      </c>
      <c r="G21" s="11">
        <v>6.73</v>
      </c>
      <c r="H21" s="11">
        <v>8.1199999999999992</v>
      </c>
      <c r="I21" s="34">
        <v>56190.400000000001</v>
      </c>
    </row>
    <row r="22" spans="1:9" ht="26.1" customHeight="1" x14ac:dyDescent="0.2">
      <c r="A22" s="8" t="s">
        <v>76</v>
      </c>
      <c r="B22" s="10" t="s">
        <v>77</v>
      </c>
      <c r="C22" s="8" t="s">
        <v>21</v>
      </c>
      <c r="D22" s="8" t="s">
        <v>78</v>
      </c>
      <c r="E22" s="9" t="s">
        <v>79</v>
      </c>
      <c r="F22" s="10">
        <v>4370.3999999999996</v>
      </c>
      <c r="G22" s="11">
        <v>36.700000000000003</v>
      </c>
      <c r="H22" s="11">
        <v>44.29</v>
      </c>
      <c r="I22" s="34">
        <v>193565.01</v>
      </c>
    </row>
    <row r="23" spans="1:9" ht="26.1" customHeight="1" x14ac:dyDescent="0.2">
      <c r="A23" s="8" t="s">
        <v>80</v>
      </c>
      <c r="B23" s="10" t="s">
        <v>81</v>
      </c>
      <c r="C23" s="8" t="s">
        <v>21</v>
      </c>
      <c r="D23" s="8" t="s">
        <v>82</v>
      </c>
      <c r="E23" s="9" t="s">
        <v>79</v>
      </c>
      <c r="F23" s="10">
        <v>2031.52</v>
      </c>
      <c r="G23" s="11">
        <v>16.07</v>
      </c>
      <c r="H23" s="11">
        <v>19.39</v>
      </c>
      <c r="I23" s="34">
        <v>39391.17</v>
      </c>
    </row>
    <row r="24" spans="1:9" ht="24" customHeight="1" x14ac:dyDescent="0.2">
      <c r="A24" s="5" t="s">
        <v>83</v>
      </c>
      <c r="B24" s="5"/>
      <c r="C24" s="5"/>
      <c r="D24" s="5" t="s">
        <v>84</v>
      </c>
      <c r="E24" s="5"/>
      <c r="F24" s="6"/>
      <c r="G24" s="5"/>
      <c r="H24" s="5"/>
      <c r="I24" s="7">
        <v>86179.85</v>
      </c>
    </row>
    <row r="25" spans="1:9" ht="39" customHeight="1" x14ac:dyDescent="0.2">
      <c r="A25" s="8" t="s">
        <v>85</v>
      </c>
      <c r="B25" s="10" t="s">
        <v>86</v>
      </c>
      <c r="C25" s="8" t="s">
        <v>33</v>
      </c>
      <c r="D25" s="8" t="s">
        <v>87</v>
      </c>
      <c r="E25" s="9" t="s">
        <v>88</v>
      </c>
      <c r="F25" s="10">
        <v>9532.0400000000009</v>
      </c>
      <c r="G25" s="11">
        <v>5.26</v>
      </c>
      <c r="H25" s="11">
        <v>6.34</v>
      </c>
      <c r="I25" s="34">
        <v>60433.13</v>
      </c>
    </row>
    <row r="26" spans="1:9" ht="26.1" customHeight="1" x14ac:dyDescent="0.2">
      <c r="A26" s="8" t="s">
        <v>89</v>
      </c>
      <c r="B26" s="10" t="s">
        <v>69</v>
      </c>
      <c r="C26" s="8" t="s">
        <v>33</v>
      </c>
      <c r="D26" s="8" t="s">
        <v>70</v>
      </c>
      <c r="E26" s="9" t="s">
        <v>71</v>
      </c>
      <c r="F26" s="10">
        <v>17634.740000000002</v>
      </c>
      <c r="G26" s="11">
        <v>1.21</v>
      </c>
      <c r="H26" s="11">
        <v>1.46</v>
      </c>
      <c r="I26" s="34">
        <v>25746.720000000001</v>
      </c>
    </row>
    <row r="27" spans="1:9" ht="24" customHeight="1" x14ac:dyDescent="0.2">
      <c r="A27" s="5" t="s">
        <v>90</v>
      </c>
      <c r="B27" s="5"/>
      <c r="C27" s="5"/>
      <c r="D27" s="5" t="s">
        <v>91</v>
      </c>
      <c r="E27" s="5"/>
      <c r="F27" s="6"/>
      <c r="G27" s="5"/>
      <c r="H27" s="5"/>
      <c r="I27" s="7">
        <v>2531121.1</v>
      </c>
    </row>
    <row r="28" spans="1:9" ht="24" customHeight="1" x14ac:dyDescent="0.2">
      <c r="A28" s="5" t="s">
        <v>92</v>
      </c>
      <c r="B28" s="5"/>
      <c r="C28" s="5"/>
      <c r="D28" s="5" t="s">
        <v>93</v>
      </c>
      <c r="E28" s="5"/>
      <c r="F28" s="6"/>
      <c r="G28" s="5"/>
      <c r="H28" s="5"/>
      <c r="I28" s="7">
        <v>2060506.8000000003</v>
      </c>
    </row>
    <row r="29" spans="1:9" ht="78" customHeight="1" x14ac:dyDescent="0.2">
      <c r="A29" s="8" t="s">
        <v>94</v>
      </c>
      <c r="B29" s="10" t="s">
        <v>95</v>
      </c>
      <c r="C29" s="8" t="s">
        <v>21</v>
      </c>
      <c r="D29" s="8" t="s">
        <v>96</v>
      </c>
      <c r="E29" s="9" t="s">
        <v>88</v>
      </c>
      <c r="F29" s="10">
        <v>7620.22</v>
      </c>
      <c r="G29" s="11">
        <v>8.26</v>
      </c>
      <c r="H29" s="11">
        <v>9.9600000000000009</v>
      </c>
      <c r="I29" s="34">
        <v>75897.39</v>
      </c>
    </row>
    <row r="30" spans="1:9" ht="39" customHeight="1" x14ac:dyDescent="0.2">
      <c r="A30" s="8" t="s">
        <v>97</v>
      </c>
      <c r="B30" s="10" t="s">
        <v>98</v>
      </c>
      <c r="C30" s="8" t="s">
        <v>21</v>
      </c>
      <c r="D30" s="8" t="s">
        <v>99</v>
      </c>
      <c r="E30" s="9" t="s">
        <v>88</v>
      </c>
      <c r="F30" s="10">
        <v>191.88</v>
      </c>
      <c r="G30" s="11">
        <v>294.79000000000002</v>
      </c>
      <c r="H30" s="11">
        <v>355.81</v>
      </c>
      <c r="I30" s="34">
        <v>68272.820000000007</v>
      </c>
    </row>
    <row r="31" spans="1:9" ht="65.099999999999994" customHeight="1" x14ac:dyDescent="0.2">
      <c r="A31" s="8" t="s">
        <v>100</v>
      </c>
      <c r="B31" s="10" t="s">
        <v>101</v>
      </c>
      <c r="C31" s="8" t="s">
        <v>21</v>
      </c>
      <c r="D31" s="8" t="s">
        <v>102</v>
      </c>
      <c r="E31" s="9" t="s">
        <v>75</v>
      </c>
      <c r="F31" s="10">
        <v>828</v>
      </c>
      <c r="G31" s="11">
        <v>50.75</v>
      </c>
      <c r="H31" s="11">
        <v>61.25</v>
      </c>
      <c r="I31" s="34">
        <v>50715</v>
      </c>
    </row>
    <row r="32" spans="1:9" ht="65.099999999999994" customHeight="1" x14ac:dyDescent="0.2">
      <c r="A32" s="8" t="s">
        <v>103</v>
      </c>
      <c r="B32" s="10" t="s">
        <v>104</v>
      </c>
      <c r="C32" s="8" t="s">
        <v>21</v>
      </c>
      <c r="D32" s="8" t="s">
        <v>105</v>
      </c>
      <c r="E32" s="9" t="s">
        <v>75</v>
      </c>
      <c r="F32" s="10">
        <v>1672</v>
      </c>
      <c r="G32" s="11">
        <v>65.12</v>
      </c>
      <c r="H32" s="11">
        <v>78.59</v>
      </c>
      <c r="I32" s="34">
        <v>131402.48000000001</v>
      </c>
    </row>
    <row r="33" spans="1:9" ht="65.099999999999994" customHeight="1" x14ac:dyDescent="0.2">
      <c r="A33" s="8" t="s">
        <v>106</v>
      </c>
      <c r="B33" s="10" t="s">
        <v>107</v>
      </c>
      <c r="C33" s="8" t="s">
        <v>21</v>
      </c>
      <c r="D33" s="8" t="s">
        <v>108</v>
      </c>
      <c r="E33" s="9" t="s">
        <v>75</v>
      </c>
      <c r="F33" s="10">
        <v>1054</v>
      </c>
      <c r="G33" s="11">
        <v>94.41</v>
      </c>
      <c r="H33" s="11">
        <v>113.95</v>
      </c>
      <c r="I33" s="34">
        <v>120103.3</v>
      </c>
    </row>
    <row r="34" spans="1:9" ht="65.099999999999994" customHeight="1" x14ac:dyDescent="0.2">
      <c r="A34" s="8" t="s">
        <v>109</v>
      </c>
      <c r="B34" s="10" t="s">
        <v>110</v>
      </c>
      <c r="C34" s="8" t="s">
        <v>21</v>
      </c>
      <c r="D34" s="8" t="s">
        <v>111</v>
      </c>
      <c r="E34" s="9" t="s">
        <v>75</v>
      </c>
      <c r="F34" s="10">
        <v>394</v>
      </c>
      <c r="G34" s="11">
        <v>126.89</v>
      </c>
      <c r="H34" s="11">
        <v>153.15</v>
      </c>
      <c r="I34" s="34">
        <v>60341.1</v>
      </c>
    </row>
    <row r="35" spans="1:9" ht="39" customHeight="1" x14ac:dyDescent="0.2">
      <c r="A35" s="12" t="s">
        <v>112</v>
      </c>
      <c r="B35" s="14" t="s">
        <v>113</v>
      </c>
      <c r="C35" s="12" t="s">
        <v>52</v>
      </c>
      <c r="D35" s="12" t="s">
        <v>114</v>
      </c>
      <c r="E35" s="13" t="s">
        <v>75</v>
      </c>
      <c r="F35" s="10">
        <v>828</v>
      </c>
      <c r="G35" s="15">
        <v>45.85</v>
      </c>
      <c r="H35" s="15">
        <v>55.34</v>
      </c>
      <c r="I35" s="34">
        <v>45821.52</v>
      </c>
    </row>
    <row r="36" spans="1:9" ht="39" customHeight="1" x14ac:dyDescent="0.2">
      <c r="A36" s="12" t="s">
        <v>115</v>
      </c>
      <c r="B36" s="14" t="s">
        <v>116</v>
      </c>
      <c r="C36" s="12" t="s">
        <v>52</v>
      </c>
      <c r="D36" s="12" t="s">
        <v>117</v>
      </c>
      <c r="E36" s="13" t="s">
        <v>75</v>
      </c>
      <c r="F36" s="10">
        <v>1672</v>
      </c>
      <c r="G36" s="15">
        <v>116.67</v>
      </c>
      <c r="H36" s="15">
        <v>140.82</v>
      </c>
      <c r="I36" s="34">
        <v>235451.04</v>
      </c>
    </row>
    <row r="37" spans="1:9" ht="39" customHeight="1" x14ac:dyDescent="0.2">
      <c r="A37" s="12" t="s">
        <v>118</v>
      </c>
      <c r="B37" s="14" t="s">
        <v>119</v>
      </c>
      <c r="C37" s="12" t="s">
        <v>52</v>
      </c>
      <c r="D37" s="12" t="s">
        <v>120</v>
      </c>
      <c r="E37" s="13" t="s">
        <v>75</v>
      </c>
      <c r="F37" s="10">
        <v>1054</v>
      </c>
      <c r="G37" s="15">
        <v>195.88</v>
      </c>
      <c r="H37" s="15">
        <v>236.42</v>
      </c>
      <c r="I37" s="34">
        <v>249186.68</v>
      </c>
    </row>
    <row r="38" spans="1:9" ht="39" customHeight="1" x14ac:dyDescent="0.2">
      <c r="A38" s="12" t="s">
        <v>121</v>
      </c>
      <c r="B38" s="14" t="s">
        <v>122</v>
      </c>
      <c r="C38" s="12" t="s">
        <v>52</v>
      </c>
      <c r="D38" s="12" t="s">
        <v>123</v>
      </c>
      <c r="E38" s="13" t="s">
        <v>75</v>
      </c>
      <c r="F38" s="10">
        <v>394</v>
      </c>
      <c r="G38" s="15">
        <v>365.2</v>
      </c>
      <c r="H38" s="15">
        <v>440.79</v>
      </c>
      <c r="I38" s="34">
        <v>173671.26</v>
      </c>
    </row>
    <row r="39" spans="1:9" ht="65.099999999999994" customHeight="1" x14ac:dyDescent="0.2">
      <c r="A39" s="8" t="s">
        <v>124</v>
      </c>
      <c r="B39" s="10" t="s">
        <v>125</v>
      </c>
      <c r="C39" s="8" t="s">
        <v>21</v>
      </c>
      <c r="D39" s="8" t="s">
        <v>126</v>
      </c>
      <c r="E39" s="9" t="s">
        <v>88</v>
      </c>
      <c r="F39" s="10">
        <v>1626.02</v>
      </c>
      <c r="G39" s="11">
        <v>72.16</v>
      </c>
      <c r="H39" s="11">
        <v>87.09</v>
      </c>
      <c r="I39" s="34">
        <v>141610.07999999999</v>
      </c>
    </row>
    <row r="40" spans="1:9" ht="65.099999999999994" customHeight="1" x14ac:dyDescent="0.2">
      <c r="A40" s="8" t="s">
        <v>127</v>
      </c>
      <c r="B40" s="10" t="s">
        <v>128</v>
      </c>
      <c r="C40" s="8" t="s">
        <v>21</v>
      </c>
      <c r="D40" s="8" t="s">
        <v>129</v>
      </c>
      <c r="E40" s="9" t="s">
        <v>88</v>
      </c>
      <c r="F40" s="10">
        <v>5994.2</v>
      </c>
      <c r="G40" s="11">
        <v>84.78</v>
      </c>
      <c r="H40" s="11">
        <v>102.32</v>
      </c>
      <c r="I40" s="34">
        <v>613326.54</v>
      </c>
    </row>
    <row r="41" spans="1:9" ht="78" customHeight="1" x14ac:dyDescent="0.2">
      <c r="A41" s="8" t="s">
        <v>130</v>
      </c>
      <c r="B41" s="10" t="s">
        <v>131</v>
      </c>
      <c r="C41" s="8" t="s">
        <v>21</v>
      </c>
      <c r="D41" s="8" t="s">
        <v>132</v>
      </c>
      <c r="E41" s="9" t="s">
        <v>88</v>
      </c>
      <c r="F41" s="10">
        <v>1079.74</v>
      </c>
      <c r="G41" s="11">
        <v>20.079999999999998</v>
      </c>
      <c r="H41" s="11">
        <v>24.23</v>
      </c>
      <c r="I41" s="34">
        <v>26162.1</v>
      </c>
    </row>
    <row r="42" spans="1:9" ht="39" customHeight="1" x14ac:dyDescent="0.2">
      <c r="A42" s="8" t="s">
        <v>133</v>
      </c>
      <c r="B42" s="10" t="s">
        <v>134</v>
      </c>
      <c r="C42" s="8" t="s">
        <v>21</v>
      </c>
      <c r="D42" s="8" t="s">
        <v>135</v>
      </c>
      <c r="E42" s="9" t="s">
        <v>71</v>
      </c>
      <c r="F42" s="10">
        <v>35515.800000000003</v>
      </c>
      <c r="G42" s="11">
        <v>1.6</v>
      </c>
      <c r="H42" s="11">
        <v>1.93</v>
      </c>
      <c r="I42" s="34">
        <v>68545.490000000005</v>
      </c>
    </row>
    <row r="43" spans="1:9" ht="24" customHeight="1" x14ac:dyDescent="0.2">
      <c r="A43" s="5" t="s">
        <v>136</v>
      </c>
      <c r="B43" s="5"/>
      <c r="C43" s="5"/>
      <c r="D43" s="5" t="s">
        <v>137</v>
      </c>
      <c r="E43" s="5"/>
      <c r="F43" s="6"/>
      <c r="G43" s="5"/>
      <c r="H43" s="5"/>
      <c r="I43" s="7">
        <v>470614.3</v>
      </c>
    </row>
    <row r="44" spans="1:9" ht="26.1" customHeight="1" x14ac:dyDescent="0.2">
      <c r="A44" s="8" t="s">
        <v>138</v>
      </c>
      <c r="B44" s="10" t="s">
        <v>139</v>
      </c>
      <c r="C44" s="8" t="s">
        <v>21</v>
      </c>
      <c r="D44" s="8" t="s">
        <v>140</v>
      </c>
      <c r="E44" s="9" t="s">
        <v>47</v>
      </c>
      <c r="F44" s="10">
        <v>10</v>
      </c>
      <c r="G44" s="11">
        <v>1944.82</v>
      </c>
      <c r="H44" s="11">
        <v>2347.39</v>
      </c>
      <c r="I44" s="34">
        <v>23473.9</v>
      </c>
    </row>
    <row r="45" spans="1:9" ht="39" customHeight="1" x14ac:dyDescent="0.2">
      <c r="A45" s="8" t="s">
        <v>141</v>
      </c>
      <c r="B45" s="10" t="s">
        <v>142</v>
      </c>
      <c r="C45" s="8" t="s">
        <v>52</v>
      </c>
      <c r="D45" s="8" t="s">
        <v>143</v>
      </c>
      <c r="E45" s="9" t="s">
        <v>22</v>
      </c>
      <c r="F45" s="10">
        <v>188</v>
      </c>
      <c r="G45" s="11">
        <v>1160.5</v>
      </c>
      <c r="H45" s="11">
        <v>1400.72</v>
      </c>
      <c r="I45" s="34">
        <v>263335.36</v>
      </c>
    </row>
    <row r="46" spans="1:9" ht="26.1" customHeight="1" x14ac:dyDescent="0.2">
      <c r="A46" s="8" t="s">
        <v>144</v>
      </c>
      <c r="B46" s="10" t="s">
        <v>145</v>
      </c>
      <c r="C46" s="8" t="s">
        <v>21</v>
      </c>
      <c r="D46" s="8" t="s">
        <v>146</v>
      </c>
      <c r="E46" s="9" t="s">
        <v>47</v>
      </c>
      <c r="F46" s="10">
        <v>86</v>
      </c>
      <c r="G46" s="11">
        <v>1274.4100000000001</v>
      </c>
      <c r="H46" s="11">
        <v>1538.21</v>
      </c>
      <c r="I46" s="34">
        <v>132286.06</v>
      </c>
    </row>
    <row r="47" spans="1:9" ht="26.1" customHeight="1" x14ac:dyDescent="0.2">
      <c r="A47" s="8" t="s">
        <v>147</v>
      </c>
      <c r="B47" s="10" t="s">
        <v>148</v>
      </c>
      <c r="C47" s="8" t="s">
        <v>21</v>
      </c>
      <c r="D47" s="8" t="s">
        <v>149</v>
      </c>
      <c r="E47" s="9" t="s">
        <v>47</v>
      </c>
      <c r="F47" s="10">
        <v>18</v>
      </c>
      <c r="G47" s="11">
        <v>1479.87</v>
      </c>
      <c r="H47" s="11">
        <v>1786.2</v>
      </c>
      <c r="I47" s="34">
        <v>32151.599999999999</v>
      </c>
    </row>
    <row r="48" spans="1:9" ht="26.1" customHeight="1" x14ac:dyDescent="0.2">
      <c r="A48" s="8" t="s">
        <v>150</v>
      </c>
      <c r="B48" s="10" t="s">
        <v>151</v>
      </c>
      <c r="C48" s="8" t="s">
        <v>33</v>
      </c>
      <c r="D48" s="8" t="s">
        <v>152</v>
      </c>
      <c r="E48" s="9" t="s">
        <v>35</v>
      </c>
      <c r="F48" s="10">
        <v>2</v>
      </c>
      <c r="G48" s="11">
        <v>722.86</v>
      </c>
      <c r="H48" s="11">
        <v>872.49</v>
      </c>
      <c r="I48" s="34">
        <v>1744.98</v>
      </c>
    </row>
    <row r="49" spans="1:9" ht="26.1" customHeight="1" x14ac:dyDescent="0.2">
      <c r="A49" s="8" t="s">
        <v>153</v>
      </c>
      <c r="B49" s="10" t="s">
        <v>154</v>
      </c>
      <c r="C49" s="8" t="s">
        <v>33</v>
      </c>
      <c r="D49" s="8" t="s">
        <v>155</v>
      </c>
      <c r="E49" s="9" t="s">
        <v>35</v>
      </c>
      <c r="F49" s="10">
        <v>2</v>
      </c>
      <c r="G49" s="11">
        <v>356.98</v>
      </c>
      <c r="H49" s="11">
        <v>430.87</v>
      </c>
      <c r="I49" s="34">
        <v>861.74</v>
      </c>
    </row>
    <row r="50" spans="1:9" ht="26.1" customHeight="1" x14ac:dyDescent="0.2">
      <c r="A50" s="8" t="s">
        <v>156</v>
      </c>
      <c r="B50" s="10" t="s">
        <v>157</v>
      </c>
      <c r="C50" s="8" t="s">
        <v>33</v>
      </c>
      <c r="D50" s="8" t="s">
        <v>158</v>
      </c>
      <c r="E50" s="9" t="s">
        <v>35</v>
      </c>
      <c r="F50" s="10">
        <v>2</v>
      </c>
      <c r="G50" s="11">
        <v>4188.5</v>
      </c>
      <c r="H50" s="11">
        <v>5055.51</v>
      </c>
      <c r="I50" s="34">
        <v>10111.02</v>
      </c>
    </row>
    <row r="51" spans="1:9" ht="26.1" customHeight="1" x14ac:dyDescent="0.2">
      <c r="A51" s="8" t="s">
        <v>159</v>
      </c>
      <c r="B51" s="10" t="s">
        <v>160</v>
      </c>
      <c r="C51" s="8" t="s">
        <v>33</v>
      </c>
      <c r="D51" s="8" t="s">
        <v>161</v>
      </c>
      <c r="E51" s="9" t="s">
        <v>35</v>
      </c>
      <c r="F51" s="10">
        <v>2</v>
      </c>
      <c r="G51" s="11">
        <v>2754.62</v>
      </c>
      <c r="H51" s="11">
        <v>3324.82</v>
      </c>
      <c r="I51" s="34">
        <v>6649.64</v>
      </c>
    </row>
    <row r="52" spans="1:9" ht="24" customHeight="1" x14ac:dyDescent="0.2">
      <c r="A52" s="5" t="s">
        <v>162</v>
      </c>
      <c r="B52" s="5"/>
      <c r="C52" s="5"/>
      <c r="D52" s="5" t="s">
        <v>163</v>
      </c>
      <c r="E52" s="5"/>
      <c r="F52" s="6"/>
      <c r="G52" s="5"/>
      <c r="H52" s="5"/>
      <c r="I52" s="7">
        <v>3924987.79</v>
      </c>
    </row>
    <row r="53" spans="1:9" ht="24" customHeight="1" x14ac:dyDescent="0.2">
      <c r="A53" s="8" t="s">
        <v>164</v>
      </c>
      <c r="B53" s="10" t="s">
        <v>165</v>
      </c>
      <c r="C53" s="8" t="s">
        <v>33</v>
      </c>
      <c r="D53" s="8" t="s">
        <v>166</v>
      </c>
      <c r="E53" s="9" t="s">
        <v>63</v>
      </c>
      <c r="F53" s="10">
        <v>29872</v>
      </c>
      <c r="G53" s="11">
        <v>1.1499999999999999</v>
      </c>
      <c r="H53" s="11">
        <v>1.38</v>
      </c>
      <c r="I53" s="34">
        <v>41223.360000000001</v>
      </c>
    </row>
    <row r="54" spans="1:9" ht="26.1" customHeight="1" x14ac:dyDescent="0.2">
      <c r="A54" s="8" t="s">
        <v>167</v>
      </c>
      <c r="B54" s="10" t="s">
        <v>168</v>
      </c>
      <c r="C54" s="8" t="s">
        <v>33</v>
      </c>
      <c r="D54" s="8" t="s">
        <v>169</v>
      </c>
      <c r="E54" s="9" t="s">
        <v>88</v>
      </c>
      <c r="F54" s="10">
        <v>5010.8599999999997</v>
      </c>
      <c r="G54" s="11">
        <v>181.34</v>
      </c>
      <c r="H54" s="11">
        <v>218.87</v>
      </c>
      <c r="I54" s="34">
        <v>1096726.92</v>
      </c>
    </row>
    <row r="55" spans="1:9" ht="26.1" customHeight="1" x14ac:dyDescent="0.2">
      <c r="A55" s="8" t="s">
        <v>170</v>
      </c>
      <c r="B55" s="10" t="s">
        <v>171</v>
      </c>
      <c r="C55" s="8" t="s">
        <v>33</v>
      </c>
      <c r="D55" s="8" t="s">
        <v>172</v>
      </c>
      <c r="E55" s="9" t="s">
        <v>88</v>
      </c>
      <c r="F55" s="10">
        <v>4013.2</v>
      </c>
      <c r="G55" s="11">
        <v>212.26</v>
      </c>
      <c r="H55" s="11">
        <v>256.19</v>
      </c>
      <c r="I55" s="34">
        <v>1028141.7</v>
      </c>
    </row>
    <row r="56" spans="1:9" ht="39" customHeight="1" x14ac:dyDescent="0.2">
      <c r="A56" s="8" t="s">
        <v>173</v>
      </c>
      <c r="B56" s="10" t="s">
        <v>174</v>
      </c>
      <c r="C56" s="8" t="s">
        <v>33</v>
      </c>
      <c r="D56" s="8" t="s">
        <v>175</v>
      </c>
      <c r="E56" s="9" t="s">
        <v>67</v>
      </c>
      <c r="F56" s="10">
        <v>16243.3</v>
      </c>
      <c r="G56" s="11">
        <v>2.61</v>
      </c>
      <c r="H56" s="11">
        <v>3.15</v>
      </c>
      <c r="I56" s="34">
        <v>51166.39</v>
      </c>
    </row>
    <row r="57" spans="1:9" ht="39" customHeight="1" x14ac:dyDescent="0.2">
      <c r="A57" s="8" t="s">
        <v>176</v>
      </c>
      <c r="B57" s="10" t="s">
        <v>177</v>
      </c>
      <c r="C57" s="8" t="s">
        <v>33</v>
      </c>
      <c r="D57" s="8" t="s">
        <v>178</v>
      </c>
      <c r="E57" s="9" t="s">
        <v>71</v>
      </c>
      <c r="F57" s="10">
        <v>60100.1</v>
      </c>
      <c r="G57" s="11">
        <v>0.56999999999999995</v>
      </c>
      <c r="H57" s="11">
        <v>0.68</v>
      </c>
      <c r="I57" s="34">
        <v>40868.06</v>
      </c>
    </row>
    <row r="58" spans="1:9" ht="24" customHeight="1" x14ac:dyDescent="0.2">
      <c r="A58" s="8" t="s">
        <v>179</v>
      </c>
      <c r="B58" s="10" t="s">
        <v>180</v>
      </c>
      <c r="C58" s="8" t="s">
        <v>33</v>
      </c>
      <c r="D58" s="8" t="s">
        <v>181</v>
      </c>
      <c r="E58" s="9" t="s">
        <v>63</v>
      </c>
      <c r="F58" s="10">
        <v>29872</v>
      </c>
      <c r="G58" s="11">
        <v>0.4</v>
      </c>
      <c r="H58" s="11">
        <v>0.48</v>
      </c>
      <c r="I58" s="34">
        <v>14338.56</v>
      </c>
    </row>
    <row r="59" spans="1:9" ht="24" customHeight="1" x14ac:dyDescent="0.2">
      <c r="A59" s="8" t="s">
        <v>182</v>
      </c>
      <c r="B59" s="10" t="s">
        <v>183</v>
      </c>
      <c r="C59" s="8" t="s">
        <v>33</v>
      </c>
      <c r="D59" s="8" t="s">
        <v>184</v>
      </c>
      <c r="E59" s="9" t="s">
        <v>63</v>
      </c>
      <c r="F59" s="10">
        <v>29872</v>
      </c>
      <c r="G59" s="11">
        <v>0.28000000000000003</v>
      </c>
      <c r="H59" s="11">
        <v>0.33</v>
      </c>
      <c r="I59" s="34">
        <v>9857.76</v>
      </c>
    </row>
    <row r="60" spans="1:9" ht="26.1" customHeight="1" x14ac:dyDescent="0.2">
      <c r="A60" s="8" t="s">
        <v>185</v>
      </c>
      <c r="B60" s="10" t="s">
        <v>186</v>
      </c>
      <c r="C60" s="8" t="s">
        <v>33</v>
      </c>
      <c r="D60" s="8" t="s">
        <v>187</v>
      </c>
      <c r="E60" s="9" t="s">
        <v>67</v>
      </c>
      <c r="F60" s="10">
        <v>3759.76</v>
      </c>
      <c r="G60" s="11">
        <v>195.39</v>
      </c>
      <c r="H60" s="11">
        <v>235.83</v>
      </c>
      <c r="I60" s="34">
        <v>886664.2</v>
      </c>
    </row>
    <row r="61" spans="1:9" ht="51.95" customHeight="1" x14ac:dyDescent="0.2">
      <c r="A61" s="8" t="s">
        <v>188</v>
      </c>
      <c r="B61" s="10" t="s">
        <v>189</v>
      </c>
      <c r="C61" s="8" t="s">
        <v>33</v>
      </c>
      <c r="D61" s="8" t="s">
        <v>190</v>
      </c>
      <c r="E61" s="9" t="s">
        <v>67</v>
      </c>
      <c r="F61" s="10">
        <v>3759.76</v>
      </c>
      <c r="G61" s="11">
        <v>5.44</v>
      </c>
      <c r="H61" s="11">
        <v>6.56</v>
      </c>
      <c r="I61" s="34">
        <v>24664.02</v>
      </c>
    </row>
    <row r="62" spans="1:9" ht="39" customHeight="1" x14ac:dyDescent="0.2">
      <c r="A62" s="8" t="s">
        <v>191</v>
      </c>
      <c r="B62" s="10" t="s">
        <v>192</v>
      </c>
      <c r="C62" s="8" t="s">
        <v>33</v>
      </c>
      <c r="D62" s="8" t="s">
        <v>193</v>
      </c>
      <c r="E62" s="9" t="s">
        <v>71</v>
      </c>
      <c r="F62" s="10">
        <v>139111.5</v>
      </c>
      <c r="G62" s="11">
        <v>1.23</v>
      </c>
      <c r="H62" s="11">
        <v>1.48</v>
      </c>
      <c r="I62" s="34">
        <v>205885.02</v>
      </c>
    </row>
    <row r="63" spans="1:9" ht="65.099999999999994" customHeight="1" x14ac:dyDescent="0.2">
      <c r="A63" s="8" t="s">
        <v>194</v>
      </c>
      <c r="B63" s="10" t="s">
        <v>195</v>
      </c>
      <c r="C63" s="8" t="s">
        <v>52</v>
      </c>
      <c r="D63" s="8" t="s">
        <v>196</v>
      </c>
      <c r="E63" s="9" t="s">
        <v>75</v>
      </c>
      <c r="F63" s="10">
        <v>5620</v>
      </c>
      <c r="G63" s="11">
        <v>53.85</v>
      </c>
      <c r="H63" s="11">
        <v>64.989999999999995</v>
      </c>
      <c r="I63" s="34">
        <v>365243.8</v>
      </c>
    </row>
    <row r="64" spans="1:9" ht="39" customHeight="1" x14ac:dyDescent="0.2">
      <c r="A64" s="8" t="s">
        <v>197</v>
      </c>
      <c r="B64" s="10" t="s">
        <v>198</v>
      </c>
      <c r="C64" s="8" t="s">
        <v>52</v>
      </c>
      <c r="D64" s="8" t="s">
        <v>199</v>
      </c>
      <c r="E64" s="9" t="s">
        <v>63</v>
      </c>
      <c r="F64" s="10">
        <v>1700</v>
      </c>
      <c r="G64" s="11">
        <v>78.08</v>
      </c>
      <c r="H64" s="11">
        <v>94.24</v>
      </c>
      <c r="I64" s="34">
        <v>160208</v>
      </c>
    </row>
    <row r="65" spans="1:11" ht="24" customHeight="1" x14ac:dyDescent="0.2">
      <c r="A65" s="5" t="s">
        <v>200</v>
      </c>
      <c r="B65" s="5"/>
      <c r="C65" s="5"/>
      <c r="D65" s="5" t="s">
        <v>201</v>
      </c>
      <c r="E65" s="5"/>
      <c r="F65" s="6"/>
      <c r="G65" s="5"/>
      <c r="H65" s="5"/>
      <c r="I65" s="7">
        <v>627403.65</v>
      </c>
    </row>
    <row r="66" spans="1:11" ht="26.1" customHeight="1" x14ac:dyDescent="0.2">
      <c r="A66" s="36" t="s">
        <v>202</v>
      </c>
      <c r="B66" s="37" t="s">
        <v>203</v>
      </c>
      <c r="C66" s="36" t="s">
        <v>21</v>
      </c>
      <c r="D66" s="36" t="s">
        <v>204</v>
      </c>
      <c r="E66" s="38" t="s">
        <v>205</v>
      </c>
      <c r="F66" s="35">
        <v>27.48</v>
      </c>
      <c r="G66" s="39">
        <v>3082.65</v>
      </c>
      <c r="H66" s="39" t="s">
        <v>263</v>
      </c>
      <c r="I66" s="39">
        <v>97417.695000000007</v>
      </c>
    </row>
    <row r="67" spans="1:11" ht="26.1" customHeight="1" x14ac:dyDescent="0.2">
      <c r="A67" s="36" t="s">
        <v>206</v>
      </c>
      <c r="B67" s="37" t="s">
        <v>207</v>
      </c>
      <c r="C67" s="36" t="s">
        <v>21</v>
      </c>
      <c r="D67" s="36" t="s">
        <v>208</v>
      </c>
      <c r="E67" s="38" t="s">
        <v>205</v>
      </c>
      <c r="F67" s="35">
        <v>29.88</v>
      </c>
      <c r="G67" s="39">
        <v>3332.79</v>
      </c>
      <c r="H67" s="39" t="s">
        <v>264</v>
      </c>
      <c r="I67" s="39">
        <v>114521.075</v>
      </c>
    </row>
    <row r="68" spans="1:11" ht="26.1" customHeight="1" x14ac:dyDescent="0.2">
      <c r="A68" s="36" t="s">
        <v>209</v>
      </c>
      <c r="B68" s="37" t="s">
        <v>210</v>
      </c>
      <c r="C68" s="36" t="s">
        <v>21</v>
      </c>
      <c r="D68" s="36" t="s">
        <v>211</v>
      </c>
      <c r="E68" s="38" t="s">
        <v>205</v>
      </c>
      <c r="F68" s="35">
        <v>92.12</v>
      </c>
      <c r="G68" s="39">
        <v>3921.78</v>
      </c>
      <c r="H68" s="39" t="s">
        <v>265</v>
      </c>
      <c r="I68" s="39">
        <v>415464.88</v>
      </c>
    </row>
    <row r="69" spans="1:11" ht="24" customHeight="1" x14ac:dyDescent="0.2">
      <c r="A69" s="5" t="s">
        <v>212</v>
      </c>
      <c r="B69" s="5"/>
      <c r="C69" s="5"/>
      <c r="D69" s="5" t="s">
        <v>213</v>
      </c>
      <c r="E69" s="5"/>
      <c r="F69" s="6"/>
      <c r="G69" s="5"/>
      <c r="H69" s="5"/>
      <c r="I69" s="7">
        <v>2078671.96</v>
      </c>
    </row>
    <row r="70" spans="1:11" ht="24" customHeight="1" x14ac:dyDescent="0.2">
      <c r="A70" s="8" t="s">
        <v>214</v>
      </c>
      <c r="B70" s="10" t="s">
        <v>215</v>
      </c>
      <c r="C70" s="8" t="s">
        <v>21</v>
      </c>
      <c r="D70" s="8" t="s">
        <v>216</v>
      </c>
      <c r="E70" s="9" t="s">
        <v>217</v>
      </c>
      <c r="F70" s="10">
        <v>1639.86</v>
      </c>
      <c r="G70" s="11">
        <v>23.1</v>
      </c>
      <c r="H70" s="11">
        <v>27.88</v>
      </c>
      <c r="I70" s="34">
        <v>45719.29</v>
      </c>
    </row>
    <row r="71" spans="1:11" ht="39" customHeight="1" x14ac:dyDescent="0.2">
      <c r="A71" s="8" t="s">
        <v>218</v>
      </c>
      <c r="B71" s="10" t="s">
        <v>174</v>
      </c>
      <c r="C71" s="8" t="s">
        <v>33</v>
      </c>
      <c r="D71" s="8" t="s">
        <v>175</v>
      </c>
      <c r="E71" s="9" t="s">
        <v>67</v>
      </c>
      <c r="F71" s="10">
        <v>2963.8</v>
      </c>
      <c r="G71" s="11">
        <v>2.61</v>
      </c>
      <c r="H71" s="11">
        <v>3.15</v>
      </c>
      <c r="I71" s="34">
        <v>9335.9699999999993</v>
      </c>
    </row>
    <row r="72" spans="1:11" ht="39" customHeight="1" x14ac:dyDescent="0.2">
      <c r="A72" s="8" t="s">
        <v>219</v>
      </c>
      <c r="B72" s="10" t="s">
        <v>220</v>
      </c>
      <c r="C72" s="8" t="s">
        <v>52</v>
      </c>
      <c r="D72" s="8" t="s">
        <v>221</v>
      </c>
      <c r="E72" s="9" t="s">
        <v>63</v>
      </c>
      <c r="F72" s="10">
        <v>9306.2800000000007</v>
      </c>
      <c r="G72" s="11">
        <v>74.040000000000006</v>
      </c>
      <c r="H72" s="11">
        <v>89.36</v>
      </c>
      <c r="I72" s="34">
        <v>831609.18</v>
      </c>
    </row>
    <row r="73" spans="1:11" ht="39" customHeight="1" x14ac:dyDescent="0.2">
      <c r="A73" s="8" t="s">
        <v>222</v>
      </c>
      <c r="B73" s="10" t="s">
        <v>223</v>
      </c>
      <c r="C73" s="8" t="s">
        <v>21</v>
      </c>
      <c r="D73" s="8" t="s">
        <v>224</v>
      </c>
      <c r="E73" s="9" t="s">
        <v>79</v>
      </c>
      <c r="F73" s="10">
        <v>6911.2</v>
      </c>
      <c r="G73" s="11">
        <v>81.14</v>
      </c>
      <c r="H73" s="11">
        <v>97.93</v>
      </c>
      <c r="I73" s="34">
        <v>676813.81</v>
      </c>
    </row>
    <row r="74" spans="1:11" ht="39" customHeight="1" x14ac:dyDescent="0.2">
      <c r="A74" s="8" t="s">
        <v>225</v>
      </c>
      <c r="B74" s="10" t="s">
        <v>226</v>
      </c>
      <c r="C74" s="8" t="s">
        <v>21</v>
      </c>
      <c r="D74" s="8" t="s">
        <v>227</v>
      </c>
      <c r="E74" s="9" t="s">
        <v>79</v>
      </c>
      <c r="F74" s="10">
        <v>182.32</v>
      </c>
      <c r="G74" s="11">
        <v>81.14</v>
      </c>
      <c r="H74" s="11">
        <v>97.93</v>
      </c>
      <c r="I74" s="34">
        <v>17854.59</v>
      </c>
    </row>
    <row r="75" spans="1:11" ht="51" x14ac:dyDescent="0.2">
      <c r="A75" s="8" t="s">
        <v>266</v>
      </c>
      <c r="B75" s="20" t="s">
        <v>267</v>
      </c>
      <c r="C75" s="8" t="s">
        <v>21</v>
      </c>
      <c r="D75" s="8" t="s">
        <v>268</v>
      </c>
      <c r="E75" s="22" t="s">
        <v>75</v>
      </c>
      <c r="F75" s="10">
        <v>12148</v>
      </c>
      <c r="G75" s="11">
        <v>33.92</v>
      </c>
      <c r="H75" s="11">
        <v>40.94</v>
      </c>
      <c r="I75" s="34">
        <v>497339.12</v>
      </c>
    </row>
    <row r="76" spans="1:11" ht="24" customHeight="1" x14ac:dyDescent="0.2">
      <c r="A76" s="5" t="s">
        <v>228</v>
      </c>
      <c r="B76" s="5"/>
      <c r="C76" s="5"/>
      <c r="D76" s="5" t="s">
        <v>229</v>
      </c>
      <c r="E76" s="5"/>
      <c r="F76" s="6"/>
      <c r="G76" s="5"/>
      <c r="H76" s="5"/>
      <c r="I76" s="7">
        <v>499230.86</v>
      </c>
    </row>
    <row r="77" spans="1:11" ht="24" customHeight="1" x14ac:dyDescent="0.2">
      <c r="A77" s="5" t="s">
        <v>230</v>
      </c>
      <c r="B77" s="5"/>
      <c r="C77" s="5"/>
      <c r="D77" s="5" t="s">
        <v>231</v>
      </c>
      <c r="E77" s="5"/>
      <c r="F77" s="6"/>
      <c r="G77" s="5"/>
      <c r="H77" s="5"/>
      <c r="I77" s="7">
        <v>143866.4</v>
      </c>
      <c r="K77" s="21"/>
    </row>
    <row r="78" spans="1:11" ht="26.1" customHeight="1" x14ac:dyDescent="0.2">
      <c r="A78" s="8" t="s">
        <v>232</v>
      </c>
      <c r="B78" s="10" t="s">
        <v>233</v>
      </c>
      <c r="C78" s="8" t="s">
        <v>21</v>
      </c>
      <c r="D78" s="8" t="s">
        <v>234</v>
      </c>
      <c r="E78" s="9" t="s">
        <v>75</v>
      </c>
      <c r="F78" s="10">
        <v>80</v>
      </c>
      <c r="G78" s="11">
        <v>1489.92</v>
      </c>
      <c r="H78" s="11">
        <v>1798.33</v>
      </c>
      <c r="I78" s="34">
        <v>143866.4</v>
      </c>
    </row>
    <row r="79" spans="1:11" ht="24" customHeight="1" x14ac:dyDescent="0.2">
      <c r="A79" s="5" t="s">
        <v>235</v>
      </c>
      <c r="B79" s="5"/>
      <c r="C79" s="5"/>
      <c r="D79" s="5" t="s">
        <v>236</v>
      </c>
      <c r="E79" s="5"/>
      <c r="F79" s="6"/>
      <c r="G79" s="5"/>
      <c r="H79" s="5"/>
      <c r="I79" s="7">
        <v>92249.34</v>
      </c>
    </row>
    <row r="80" spans="1:11" ht="26.1" customHeight="1" x14ac:dyDescent="0.2">
      <c r="A80" s="8" t="s">
        <v>237</v>
      </c>
      <c r="B80" s="10" t="s">
        <v>238</v>
      </c>
      <c r="C80" s="8" t="s">
        <v>21</v>
      </c>
      <c r="D80" s="8" t="s">
        <v>239</v>
      </c>
      <c r="E80" s="9" t="s">
        <v>47</v>
      </c>
      <c r="F80" s="10">
        <v>46</v>
      </c>
      <c r="G80" s="11">
        <v>389.06</v>
      </c>
      <c r="H80" s="11">
        <v>469.59</v>
      </c>
      <c r="I80" s="34">
        <v>21601.14</v>
      </c>
    </row>
    <row r="81" spans="1:9" ht="39" customHeight="1" x14ac:dyDescent="0.2">
      <c r="A81" s="8" t="s">
        <v>240</v>
      </c>
      <c r="B81" s="10" t="s">
        <v>241</v>
      </c>
      <c r="C81" s="8" t="s">
        <v>21</v>
      </c>
      <c r="D81" s="8" t="s">
        <v>242</v>
      </c>
      <c r="E81" s="9" t="s">
        <v>47</v>
      </c>
      <c r="F81" s="10">
        <v>16</v>
      </c>
      <c r="G81" s="11">
        <v>406.39</v>
      </c>
      <c r="H81" s="11">
        <v>490.51</v>
      </c>
      <c r="I81" s="34">
        <v>7848.16</v>
      </c>
    </row>
    <row r="82" spans="1:9" ht="39" customHeight="1" x14ac:dyDescent="0.2">
      <c r="A82" s="8" t="s">
        <v>243</v>
      </c>
      <c r="B82" s="10" t="s">
        <v>244</v>
      </c>
      <c r="C82" s="8" t="s">
        <v>21</v>
      </c>
      <c r="D82" s="8" t="s">
        <v>245</v>
      </c>
      <c r="E82" s="9" t="s">
        <v>47</v>
      </c>
      <c r="F82" s="10">
        <v>94</v>
      </c>
      <c r="G82" s="11">
        <v>357.88</v>
      </c>
      <c r="H82" s="11">
        <v>431.96</v>
      </c>
      <c r="I82" s="34">
        <v>40604.239999999998</v>
      </c>
    </row>
    <row r="83" spans="1:9" ht="39" customHeight="1" x14ac:dyDescent="0.2">
      <c r="A83" s="8" t="s">
        <v>246</v>
      </c>
      <c r="B83" s="10" t="s">
        <v>247</v>
      </c>
      <c r="C83" s="8" t="s">
        <v>21</v>
      </c>
      <c r="D83" s="8" t="s">
        <v>248</v>
      </c>
      <c r="E83" s="9" t="s">
        <v>47</v>
      </c>
      <c r="F83" s="10">
        <v>44</v>
      </c>
      <c r="G83" s="11">
        <v>417.94</v>
      </c>
      <c r="H83" s="11">
        <v>504.45</v>
      </c>
      <c r="I83" s="34">
        <v>22195.8</v>
      </c>
    </row>
    <row r="84" spans="1:9" ht="24" customHeight="1" x14ac:dyDescent="0.2">
      <c r="A84" s="5" t="s">
        <v>249</v>
      </c>
      <c r="B84" s="5"/>
      <c r="C84" s="5"/>
      <c r="D84" s="5" t="s">
        <v>250</v>
      </c>
      <c r="E84" s="5"/>
      <c r="F84" s="6"/>
      <c r="G84" s="5"/>
      <c r="H84" s="5"/>
      <c r="I84" s="7">
        <v>263115.12</v>
      </c>
    </row>
    <row r="85" spans="1:9" ht="26.1" customHeight="1" x14ac:dyDescent="0.2">
      <c r="A85" s="8" t="s">
        <v>251</v>
      </c>
      <c r="B85" s="10" t="s">
        <v>252</v>
      </c>
      <c r="C85" s="8" t="s">
        <v>33</v>
      </c>
      <c r="D85" s="8" t="s">
        <v>253</v>
      </c>
      <c r="E85" s="9" t="s">
        <v>35</v>
      </c>
      <c r="F85" s="10">
        <v>60</v>
      </c>
      <c r="G85" s="11">
        <v>82.7</v>
      </c>
      <c r="H85" s="11">
        <v>99.81</v>
      </c>
      <c r="I85" s="34">
        <v>5988.6</v>
      </c>
    </row>
    <row r="86" spans="1:9" ht="26.1" customHeight="1" x14ac:dyDescent="0.2">
      <c r="A86" s="8" t="s">
        <v>254</v>
      </c>
      <c r="B86" s="10" t="s">
        <v>255</v>
      </c>
      <c r="C86" s="8" t="s">
        <v>33</v>
      </c>
      <c r="D86" s="8" t="s">
        <v>256</v>
      </c>
      <c r="E86" s="9" t="s">
        <v>35</v>
      </c>
      <c r="F86" s="10">
        <v>650</v>
      </c>
      <c r="G86" s="11">
        <v>33.340000000000003</v>
      </c>
      <c r="H86" s="11">
        <v>40.24</v>
      </c>
      <c r="I86" s="34">
        <v>26156</v>
      </c>
    </row>
    <row r="87" spans="1:9" ht="39" customHeight="1" x14ac:dyDescent="0.2">
      <c r="A87" s="8" t="s">
        <v>257</v>
      </c>
      <c r="B87" s="10" t="s">
        <v>258</v>
      </c>
      <c r="C87" s="8" t="s">
        <v>33</v>
      </c>
      <c r="D87" s="8" t="s">
        <v>259</v>
      </c>
      <c r="E87" s="9" t="s">
        <v>63</v>
      </c>
      <c r="F87" s="10">
        <v>717.6</v>
      </c>
      <c r="G87" s="11">
        <v>246.09</v>
      </c>
      <c r="H87" s="11">
        <v>297.02999999999997</v>
      </c>
      <c r="I87" s="34">
        <v>213148.72</v>
      </c>
    </row>
    <row r="88" spans="1:9" ht="39" customHeight="1" x14ac:dyDescent="0.2">
      <c r="A88" s="8" t="s">
        <v>260</v>
      </c>
      <c r="B88" s="10" t="s">
        <v>258</v>
      </c>
      <c r="C88" s="8" t="s">
        <v>33</v>
      </c>
      <c r="D88" s="8" t="s">
        <v>261</v>
      </c>
      <c r="E88" s="9" t="s">
        <v>63</v>
      </c>
      <c r="F88" s="10">
        <v>60</v>
      </c>
      <c r="G88" s="11">
        <v>246.09</v>
      </c>
      <c r="H88" s="11">
        <v>297.02999999999997</v>
      </c>
      <c r="I88" s="34">
        <v>17821.8</v>
      </c>
    </row>
    <row r="89" spans="1:9" x14ac:dyDescent="0.2">
      <c r="A89" s="19"/>
      <c r="B89" s="19"/>
      <c r="C89" s="19"/>
      <c r="D89" s="19"/>
      <c r="E89" s="19"/>
      <c r="F89" s="19"/>
      <c r="G89" s="19"/>
      <c r="H89" s="19"/>
      <c r="I89" s="19"/>
    </row>
    <row r="90" spans="1:9" x14ac:dyDescent="0.2">
      <c r="A90" s="25"/>
      <c r="B90" s="25"/>
      <c r="C90" s="25"/>
      <c r="D90" s="18"/>
      <c r="E90" s="17"/>
      <c r="F90" s="26" t="s">
        <v>262</v>
      </c>
      <c r="G90" s="25"/>
      <c r="H90" s="27">
        <v>10670540.219999999</v>
      </c>
      <c r="I90" s="25"/>
    </row>
    <row r="91" spans="1:9" ht="60" customHeight="1" x14ac:dyDescent="0.2">
      <c r="A91" s="30"/>
      <c r="B91" s="30"/>
      <c r="C91" s="30"/>
      <c r="D91" s="30"/>
      <c r="E91" s="30"/>
      <c r="F91" s="30"/>
      <c r="G91" s="30"/>
      <c r="H91" s="30"/>
      <c r="I91" s="30"/>
    </row>
    <row r="92" spans="1:9" ht="69.95" customHeight="1" x14ac:dyDescent="0.2">
      <c r="A92" s="28" t="s">
        <v>273</v>
      </c>
      <c r="B92" s="29"/>
      <c r="C92" s="29"/>
      <c r="D92" s="29"/>
      <c r="E92" s="29"/>
      <c r="F92" s="29"/>
      <c r="G92" s="29"/>
      <c r="H92" s="29"/>
      <c r="I92" s="29"/>
    </row>
    <row r="93" spans="1:9" ht="21" customHeight="1" x14ac:dyDescent="0.2">
      <c r="A93" s="31" t="s">
        <v>272</v>
      </c>
      <c r="B93" s="31"/>
      <c r="C93" s="31"/>
      <c r="D93" s="31"/>
      <c r="E93" s="31"/>
      <c r="F93" s="31"/>
      <c r="G93" s="31"/>
      <c r="H93" s="31"/>
      <c r="I93" s="31"/>
    </row>
    <row r="94" spans="1:9" ht="15.75" customHeight="1" x14ac:dyDescent="0.2">
      <c r="A94" s="31"/>
      <c r="B94" s="31"/>
      <c r="C94" s="31"/>
      <c r="D94" s="31"/>
      <c r="E94" s="31"/>
      <c r="F94" s="31"/>
      <c r="G94" s="31"/>
      <c r="H94" s="31"/>
      <c r="I94" s="31"/>
    </row>
  </sheetData>
  <mergeCells count="11">
    <mergeCell ref="A93:I94"/>
    <mergeCell ref="A3:I3"/>
    <mergeCell ref="E1:F1"/>
    <mergeCell ref="G1:H1"/>
    <mergeCell ref="E2:F2"/>
    <mergeCell ref="G2:H2"/>
    <mergeCell ref="A90:C90"/>
    <mergeCell ref="F90:G90"/>
    <mergeCell ref="H90:I90"/>
    <mergeCell ref="A92:I92"/>
    <mergeCell ref="A91:I91"/>
  </mergeCells>
  <pageMargins left="0.5" right="0.5" top="1" bottom="1" header="0.5" footer="0.5"/>
  <pageSetup paperSize="9" scale="81" fitToHeight="0" orientation="landscape" r:id="rId1"/>
  <headerFooter>
    <oddHeader>&amp;L &amp;CPrefeitura Municipal de Rancho Queimado/SC
CNPJ 82.892.357/0001-96</oddHeader>
    <oddFooter>&amp;L &amp;CPraça Leonardo Sell, 40, Centro, Rancho Queimado/SC
engenhariaprojetos@ranchoqueimado.sc.gov.br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Sintético formula</vt:lpstr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2024-02-07T13:35:36Z</cp:lastPrinted>
  <dcterms:created xsi:type="dcterms:W3CDTF">2024-02-01T20:18:49Z</dcterms:created>
  <dcterms:modified xsi:type="dcterms:W3CDTF">2024-02-07T14:01:08Z</dcterms:modified>
</cp:coreProperties>
</file>