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lacy.palheta\Downloads\"/>
    </mc:Choice>
  </mc:AlternateContent>
  <xr:revisionPtr revIDLastSave="0" documentId="13_ncr:1_{3B19AE1B-A025-4A0F-BE9E-7A58BCC74D6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Orçamento Sintético" sheetId="1" r:id="rId1"/>
  </sheets>
  <definedNames>
    <definedName name="_xlnm._FilterDatabase" localSheetId="0" hidden="1">'Orçamento Sintético'!$A$10:$O$282</definedName>
    <definedName name="_xlnm.Print_Area" localSheetId="0">'Orçamento Sintético'!$A$1:$O$288</definedName>
  </definedNames>
  <calcPr calcId="191029"/>
</workbook>
</file>

<file path=xl/calcChain.xml><?xml version="1.0" encoding="utf-8"?>
<calcChain xmlns="http://schemas.openxmlformats.org/spreadsheetml/2006/main">
  <c r="O77" i="1" l="1"/>
  <c r="O78" i="1"/>
  <c r="O79" i="1"/>
  <c r="O76" i="1"/>
  <c r="O261" i="1"/>
  <c r="O262" i="1"/>
  <c r="O263" i="1"/>
  <c r="O264" i="1"/>
  <c r="O265" i="1"/>
  <c r="O266" i="1"/>
  <c r="O268" i="1"/>
  <c r="O269" i="1"/>
  <c r="O270" i="1"/>
  <c r="O271" i="1"/>
  <c r="O272" i="1"/>
  <c r="O273" i="1"/>
  <c r="O275" i="1"/>
  <c r="O260" i="1"/>
  <c r="O19" i="1"/>
  <c r="O22" i="1"/>
  <c r="O23" i="1"/>
  <c r="O24" i="1"/>
  <c r="O25" i="1"/>
  <c r="O26" i="1"/>
  <c r="O27" i="1"/>
  <c r="O28" i="1"/>
  <c r="O29" i="1"/>
  <c r="O31" i="1"/>
  <c r="O32" i="1"/>
  <c r="O33" i="1"/>
  <c r="O34" i="1"/>
  <c r="O35" i="1"/>
  <c r="O36" i="1"/>
  <c r="O39" i="1"/>
  <c r="O40" i="1"/>
  <c r="O41" i="1"/>
  <c r="O42" i="1"/>
  <c r="O43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4" i="1"/>
  <c r="O65" i="1"/>
  <c r="O66" i="1"/>
  <c r="O67" i="1"/>
  <c r="O68" i="1"/>
  <c r="O70" i="1"/>
  <c r="O71" i="1"/>
  <c r="O72" i="1"/>
  <c r="O73" i="1"/>
  <c r="O74" i="1"/>
  <c r="O80" i="1"/>
  <c r="O82" i="1"/>
  <c r="O84" i="1"/>
  <c r="O85" i="1"/>
  <c r="O86" i="1"/>
  <c r="O87" i="1"/>
  <c r="O88" i="1"/>
  <c r="O89" i="1"/>
  <c r="O90" i="1"/>
  <c r="O91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9" i="1"/>
  <c r="O140" i="1"/>
  <c r="O141" i="1"/>
  <c r="O142" i="1"/>
  <c r="O143" i="1"/>
  <c r="O144" i="1"/>
  <c r="O146" i="1"/>
  <c r="O147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8" i="1"/>
  <c r="O169" i="1"/>
  <c r="O170" i="1"/>
  <c r="O171" i="1"/>
  <c r="O172" i="1"/>
  <c r="O173" i="1"/>
  <c r="O174" i="1"/>
  <c r="O175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10" i="1"/>
  <c r="O211" i="1"/>
  <c r="O212" i="1"/>
  <c r="O213" i="1"/>
  <c r="O214" i="1"/>
  <c r="O215" i="1"/>
  <c r="O216" i="1"/>
  <c r="O217" i="1"/>
  <c r="O218" i="1"/>
  <c r="O219" i="1"/>
  <c r="O221" i="1"/>
  <c r="O222" i="1"/>
  <c r="O223" i="1"/>
  <c r="O224" i="1"/>
  <c r="O225" i="1"/>
  <c r="O227" i="1"/>
  <c r="O228" i="1"/>
  <c r="O229" i="1"/>
  <c r="O232" i="1"/>
  <c r="O234" i="1"/>
  <c r="O235" i="1"/>
  <c r="O236" i="1"/>
  <c r="O238" i="1"/>
  <c r="O239" i="1"/>
  <c r="O240" i="1"/>
  <c r="O241" i="1"/>
  <c r="O242" i="1"/>
  <c r="O243" i="1"/>
  <c r="O244" i="1"/>
  <c r="O245" i="1"/>
  <c r="O248" i="1"/>
  <c r="O249" i="1"/>
  <c r="O250" i="1"/>
  <c r="O251" i="1"/>
  <c r="O253" i="1"/>
  <c r="O254" i="1"/>
  <c r="O255" i="1"/>
  <c r="O256" i="1"/>
  <c r="O258" i="1"/>
  <c r="O277" i="1"/>
  <c r="O278" i="1"/>
  <c r="O279" i="1"/>
  <c r="O281" i="1"/>
  <c r="O16" i="1"/>
  <c r="O17" i="1"/>
  <c r="O15" i="1"/>
  <c r="K281" i="1"/>
  <c r="J281" i="1"/>
  <c r="M281" i="1" s="1"/>
  <c r="N280" i="1"/>
  <c r="K279" i="1"/>
  <c r="J279" i="1"/>
  <c r="M279" i="1" s="1"/>
  <c r="K278" i="1"/>
  <c r="J278" i="1"/>
  <c r="M278" i="1" s="1"/>
  <c r="K277" i="1"/>
  <c r="J277" i="1"/>
  <c r="M277" i="1" s="1"/>
  <c r="N276" i="1"/>
  <c r="M275" i="1"/>
  <c r="K275" i="1"/>
  <c r="J275" i="1"/>
  <c r="N274" i="1"/>
  <c r="K273" i="1"/>
  <c r="J273" i="1"/>
  <c r="M273" i="1" s="1"/>
  <c r="M272" i="1"/>
  <c r="N272" i="1" s="1"/>
  <c r="K272" i="1"/>
  <c r="J272" i="1"/>
  <c r="M271" i="1"/>
  <c r="K271" i="1"/>
  <c r="J271" i="1"/>
  <c r="M270" i="1"/>
  <c r="N270" i="1" s="1"/>
  <c r="K270" i="1"/>
  <c r="J270" i="1"/>
  <c r="M269" i="1"/>
  <c r="N269" i="1" s="1"/>
  <c r="K269" i="1"/>
  <c r="J269" i="1"/>
  <c r="M268" i="1"/>
  <c r="K268" i="1"/>
  <c r="J268" i="1"/>
  <c r="N267" i="1"/>
  <c r="M266" i="1"/>
  <c r="N266" i="1" s="1"/>
  <c r="K266" i="1"/>
  <c r="J266" i="1"/>
  <c r="M265" i="1"/>
  <c r="N265" i="1" s="1"/>
  <c r="K265" i="1"/>
  <c r="J265" i="1"/>
  <c r="M264" i="1"/>
  <c r="N264" i="1" s="1"/>
  <c r="K264" i="1"/>
  <c r="J264" i="1"/>
  <c r="M263" i="1"/>
  <c r="N263" i="1" s="1"/>
  <c r="K263" i="1"/>
  <c r="J263" i="1"/>
  <c r="M262" i="1"/>
  <c r="N262" i="1" s="1"/>
  <c r="K262" i="1"/>
  <c r="J262" i="1"/>
  <c r="M261" i="1"/>
  <c r="N261" i="1" s="1"/>
  <c r="K261" i="1"/>
  <c r="J261" i="1"/>
  <c r="M260" i="1"/>
  <c r="N260" i="1" s="1"/>
  <c r="K260" i="1"/>
  <c r="J260" i="1"/>
  <c r="N259" i="1"/>
  <c r="K258" i="1"/>
  <c r="J258" i="1"/>
  <c r="M258" i="1" s="1"/>
  <c r="N257" i="1"/>
  <c r="K256" i="1"/>
  <c r="J256" i="1"/>
  <c r="M256" i="1" s="1"/>
  <c r="N256" i="1" s="1"/>
  <c r="K255" i="1"/>
  <c r="J255" i="1"/>
  <c r="M255" i="1" s="1"/>
  <c r="K254" i="1"/>
  <c r="J254" i="1"/>
  <c r="M254" i="1" s="1"/>
  <c r="K253" i="1"/>
  <c r="J253" i="1"/>
  <c r="M253" i="1" s="1"/>
  <c r="N253" i="1" s="1"/>
  <c r="N252" i="1"/>
  <c r="K251" i="1"/>
  <c r="J251" i="1"/>
  <c r="M251" i="1" s="1"/>
  <c r="K250" i="1"/>
  <c r="J250" i="1"/>
  <c r="M250" i="1" s="1"/>
  <c r="K249" i="1"/>
  <c r="J249" i="1"/>
  <c r="M249" i="1" s="1"/>
  <c r="N249" i="1" s="1"/>
  <c r="K248" i="1"/>
  <c r="J248" i="1"/>
  <c r="M248" i="1" s="1"/>
  <c r="N247" i="1"/>
  <c r="N246" i="1"/>
  <c r="K245" i="1"/>
  <c r="J245" i="1"/>
  <c r="M245" i="1" s="1"/>
  <c r="K244" i="1"/>
  <c r="J244" i="1"/>
  <c r="M244" i="1" s="1"/>
  <c r="N244" i="1" s="1"/>
  <c r="K243" i="1"/>
  <c r="J243" i="1"/>
  <c r="M243" i="1" s="1"/>
  <c r="K242" i="1"/>
  <c r="J242" i="1"/>
  <c r="M242" i="1" s="1"/>
  <c r="K241" i="1"/>
  <c r="J241" i="1"/>
  <c r="M241" i="1" s="1"/>
  <c r="N241" i="1" s="1"/>
  <c r="K240" i="1"/>
  <c r="J240" i="1"/>
  <c r="M240" i="1" s="1"/>
  <c r="K239" i="1"/>
  <c r="J239" i="1"/>
  <c r="M239" i="1" s="1"/>
  <c r="K238" i="1"/>
  <c r="J238" i="1"/>
  <c r="M238" i="1" s="1"/>
  <c r="N237" i="1"/>
  <c r="K236" i="1"/>
  <c r="J236" i="1"/>
  <c r="M236" i="1" s="1"/>
  <c r="K235" i="1"/>
  <c r="J235" i="1"/>
  <c r="M235" i="1" s="1"/>
  <c r="K234" i="1"/>
  <c r="J234" i="1"/>
  <c r="M234" i="1" s="1"/>
  <c r="N233" i="1"/>
  <c r="K232" i="1"/>
  <c r="J232" i="1"/>
  <c r="M232" i="1" s="1"/>
  <c r="N231" i="1"/>
  <c r="N230" i="1"/>
  <c r="K229" i="1"/>
  <c r="J229" i="1"/>
  <c r="M229" i="1" s="1"/>
  <c r="K228" i="1"/>
  <c r="J228" i="1"/>
  <c r="M228" i="1" s="1"/>
  <c r="N228" i="1" s="1"/>
  <c r="K227" i="1"/>
  <c r="J227" i="1"/>
  <c r="M227" i="1" s="1"/>
  <c r="N226" i="1"/>
  <c r="K225" i="1"/>
  <c r="J225" i="1"/>
  <c r="M225" i="1" s="1"/>
  <c r="K224" i="1"/>
  <c r="J224" i="1"/>
  <c r="M224" i="1" s="1"/>
  <c r="N224" i="1" s="1"/>
  <c r="K223" i="1"/>
  <c r="J223" i="1"/>
  <c r="M223" i="1" s="1"/>
  <c r="K222" i="1"/>
  <c r="J222" i="1"/>
  <c r="M222" i="1" s="1"/>
  <c r="K221" i="1"/>
  <c r="J221" i="1"/>
  <c r="M221" i="1" s="1"/>
  <c r="N221" i="1" s="1"/>
  <c r="N220" i="1"/>
  <c r="K219" i="1"/>
  <c r="J219" i="1"/>
  <c r="M219" i="1" s="1"/>
  <c r="K218" i="1"/>
  <c r="J218" i="1"/>
  <c r="M218" i="1" s="1"/>
  <c r="K217" i="1"/>
  <c r="J217" i="1"/>
  <c r="M217" i="1" s="1"/>
  <c r="N217" i="1" s="1"/>
  <c r="K216" i="1"/>
  <c r="J216" i="1"/>
  <c r="M216" i="1" s="1"/>
  <c r="K215" i="1"/>
  <c r="J215" i="1"/>
  <c r="M215" i="1" s="1"/>
  <c r="K214" i="1"/>
  <c r="J214" i="1"/>
  <c r="M214" i="1" s="1"/>
  <c r="K213" i="1"/>
  <c r="J213" i="1"/>
  <c r="M213" i="1" s="1"/>
  <c r="K212" i="1"/>
  <c r="J212" i="1"/>
  <c r="M212" i="1" s="1"/>
  <c r="N212" i="1" s="1"/>
  <c r="K211" i="1"/>
  <c r="J211" i="1"/>
  <c r="M211" i="1" s="1"/>
  <c r="K210" i="1"/>
  <c r="J210" i="1"/>
  <c r="M210" i="1" s="1"/>
  <c r="N209" i="1"/>
  <c r="K208" i="1"/>
  <c r="J208" i="1"/>
  <c r="M208" i="1" s="1"/>
  <c r="N208" i="1" s="1"/>
  <c r="K207" i="1"/>
  <c r="J207" i="1"/>
  <c r="M207" i="1" s="1"/>
  <c r="K206" i="1"/>
  <c r="J206" i="1"/>
  <c r="M206" i="1" s="1"/>
  <c r="K205" i="1"/>
  <c r="J205" i="1"/>
  <c r="M205" i="1" s="1"/>
  <c r="N205" i="1" s="1"/>
  <c r="K204" i="1"/>
  <c r="J204" i="1"/>
  <c r="M204" i="1" s="1"/>
  <c r="K203" i="1"/>
  <c r="J203" i="1"/>
  <c r="M203" i="1" s="1"/>
  <c r="K202" i="1"/>
  <c r="J202" i="1"/>
  <c r="M202" i="1" s="1"/>
  <c r="K201" i="1"/>
  <c r="J201" i="1"/>
  <c r="M201" i="1" s="1"/>
  <c r="K200" i="1"/>
  <c r="J200" i="1"/>
  <c r="M200" i="1" s="1"/>
  <c r="N200" i="1" s="1"/>
  <c r="K199" i="1"/>
  <c r="J199" i="1"/>
  <c r="M199" i="1" s="1"/>
  <c r="K198" i="1"/>
  <c r="J198" i="1"/>
  <c r="M198" i="1" s="1"/>
  <c r="K197" i="1"/>
  <c r="J197" i="1"/>
  <c r="M197" i="1" s="1"/>
  <c r="N197" i="1" s="1"/>
  <c r="K196" i="1"/>
  <c r="J196" i="1"/>
  <c r="M196" i="1" s="1"/>
  <c r="K195" i="1"/>
  <c r="J195" i="1"/>
  <c r="M195" i="1" s="1"/>
  <c r="K194" i="1"/>
  <c r="J194" i="1"/>
  <c r="M194" i="1" s="1"/>
  <c r="K193" i="1"/>
  <c r="J193" i="1"/>
  <c r="M193" i="1" s="1"/>
  <c r="K192" i="1"/>
  <c r="J192" i="1"/>
  <c r="M192" i="1" s="1"/>
  <c r="N192" i="1" s="1"/>
  <c r="K191" i="1"/>
  <c r="J191" i="1"/>
  <c r="M191" i="1" s="1"/>
  <c r="K190" i="1"/>
  <c r="J190" i="1"/>
  <c r="M190" i="1" s="1"/>
  <c r="K189" i="1"/>
  <c r="J189" i="1"/>
  <c r="M189" i="1" s="1"/>
  <c r="N189" i="1" s="1"/>
  <c r="K188" i="1"/>
  <c r="J188" i="1"/>
  <c r="M188" i="1" s="1"/>
  <c r="K187" i="1"/>
  <c r="J187" i="1"/>
  <c r="M187" i="1" s="1"/>
  <c r="K186" i="1"/>
  <c r="J186" i="1"/>
  <c r="M186" i="1" s="1"/>
  <c r="K185" i="1"/>
  <c r="J185" i="1"/>
  <c r="M185" i="1" s="1"/>
  <c r="K184" i="1"/>
  <c r="J184" i="1"/>
  <c r="M184" i="1" s="1"/>
  <c r="N184" i="1" s="1"/>
  <c r="K183" i="1"/>
  <c r="J183" i="1"/>
  <c r="M183" i="1" s="1"/>
  <c r="K182" i="1"/>
  <c r="J182" i="1"/>
  <c r="M182" i="1" s="1"/>
  <c r="K181" i="1"/>
  <c r="J181" i="1"/>
  <c r="M181" i="1" s="1"/>
  <c r="N181" i="1" s="1"/>
  <c r="K180" i="1"/>
  <c r="J180" i="1"/>
  <c r="M180" i="1" s="1"/>
  <c r="K179" i="1"/>
  <c r="J179" i="1"/>
  <c r="M179" i="1" s="1"/>
  <c r="K178" i="1"/>
  <c r="J178" i="1"/>
  <c r="M178" i="1" s="1"/>
  <c r="K177" i="1"/>
  <c r="J177" i="1"/>
  <c r="M177" i="1" s="1"/>
  <c r="N176" i="1"/>
  <c r="K175" i="1"/>
  <c r="J175" i="1"/>
  <c r="M175" i="1" s="1"/>
  <c r="K174" i="1"/>
  <c r="J174" i="1"/>
  <c r="M174" i="1" s="1"/>
  <c r="K173" i="1"/>
  <c r="J173" i="1"/>
  <c r="M173" i="1" s="1"/>
  <c r="K172" i="1"/>
  <c r="J172" i="1"/>
  <c r="M172" i="1" s="1"/>
  <c r="N172" i="1" s="1"/>
  <c r="K171" i="1"/>
  <c r="J171" i="1"/>
  <c r="M171" i="1" s="1"/>
  <c r="K170" i="1"/>
  <c r="J170" i="1"/>
  <c r="M170" i="1" s="1"/>
  <c r="K169" i="1"/>
  <c r="J169" i="1"/>
  <c r="M169" i="1" s="1"/>
  <c r="N169" i="1" s="1"/>
  <c r="K168" i="1"/>
  <c r="J168" i="1"/>
  <c r="M168" i="1" s="1"/>
  <c r="N167" i="1"/>
  <c r="K166" i="1"/>
  <c r="J166" i="1"/>
  <c r="M166" i="1" s="1"/>
  <c r="K165" i="1"/>
  <c r="J165" i="1"/>
  <c r="M165" i="1" s="1"/>
  <c r="N165" i="1" s="1"/>
  <c r="K164" i="1"/>
  <c r="J164" i="1"/>
  <c r="M164" i="1" s="1"/>
  <c r="K163" i="1"/>
  <c r="J163" i="1"/>
  <c r="M163" i="1" s="1"/>
  <c r="K162" i="1"/>
  <c r="J162" i="1"/>
  <c r="M162" i="1" s="1"/>
  <c r="K161" i="1"/>
  <c r="J161" i="1"/>
  <c r="M161" i="1" s="1"/>
  <c r="K160" i="1"/>
  <c r="J160" i="1"/>
  <c r="M160" i="1" s="1"/>
  <c r="N160" i="1" s="1"/>
  <c r="K159" i="1"/>
  <c r="J159" i="1"/>
  <c r="M159" i="1" s="1"/>
  <c r="K158" i="1"/>
  <c r="J158" i="1"/>
  <c r="M158" i="1" s="1"/>
  <c r="K157" i="1"/>
  <c r="J157" i="1"/>
  <c r="M157" i="1" s="1"/>
  <c r="N157" i="1" s="1"/>
  <c r="K156" i="1"/>
  <c r="J156" i="1"/>
  <c r="M156" i="1" s="1"/>
  <c r="K155" i="1"/>
  <c r="J155" i="1"/>
  <c r="M155" i="1" s="1"/>
  <c r="K154" i="1"/>
  <c r="J154" i="1"/>
  <c r="M154" i="1" s="1"/>
  <c r="K153" i="1"/>
  <c r="J153" i="1"/>
  <c r="M153" i="1" s="1"/>
  <c r="K152" i="1"/>
  <c r="J152" i="1"/>
  <c r="M152" i="1" s="1"/>
  <c r="N152" i="1" s="1"/>
  <c r="K151" i="1"/>
  <c r="J151" i="1"/>
  <c r="M151" i="1" s="1"/>
  <c r="K150" i="1"/>
  <c r="J150" i="1"/>
  <c r="M150" i="1" s="1"/>
  <c r="N149" i="1"/>
  <c r="N148" i="1"/>
  <c r="K147" i="1"/>
  <c r="J147" i="1"/>
  <c r="M147" i="1" s="1"/>
  <c r="K146" i="1"/>
  <c r="J146" i="1"/>
  <c r="M146" i="1" s="1"/>
  <c r="N145" i="1"/>
  <c r="K144" i="1"/>
  <c r="J144" i="1"/>
  <c r="M144" i="1" s="1"/>
  <c r="K143" i="1"/>
  <c r="J143" i="1"/>
  <c r="M143" i="1" s="1"/>
  <c r="K142" i="1"/>
  <c r="J142" i="1"/>
  <c r="M142" i="1" s="1"/>
  <c r="K141" i="1"/>
  <c r="J141" i="1"/>
  <c r="M141" i="1" s="1"/>
  <c r="K140" i="1"/>
  <c r="J140" i="1"/>
  <c r="M140" i="1" s="1"/>
  <c r="N140" i="1" s="1"/>
  <c r="K139" i="1"/>
  <c r="J139" i="1"/>
  <c r="M139" i="1" s="1"/>
  <c r="N138" i="1"/>
  <c r="K137" i="1"/>
  <c r="J137" i="1"/>
  <c r="M137" i="1" s="1"/>
  <c r="K136" i="1"/>
  <c r="J136" i="1"/>
  <c r="M136" i="1" s="1"/>
  <c r="N136" i="1" s="1"/>
  <c r="K135" i="1"/>
  <c r="J135" i="1"/>
  <c r="M135" i="1" s="1"/>
  <c r="K134" i="1"/>
  <c r="J134" i="1"/>
  <c r="M134" i="1" s="1"/>
  <c r="K133" i="1"/>
  <c r="J133" i="1"/>
  <c r="M133" i="1" s="1"/>
  <c r="N133" i="1" s="1"/>
  <c r="K132" i="1"/>
  <c r="J132" i="1"/>
  <c r="M132" i="1" s="1"/>
  <c r="K131" i="1"/>
  <c r="J131" i="1"/>
  <c r="M131" i="1" s="1"/>
  <c r="K130" i="1"/>
  <c r="J130" i="1"/>
  <c r="M130" i="1" s="1"/>
  <c r="K129" i="1"/>
  <c r="J129" i="1"/>
  <c r="M129" i="1" s="1"/>
  <c r="N129" i="1" s="1"/>
  <c r="K128" i="1"/>
  <c r="J128" i="1"/>
  <c r="M128" i="1" s="1"/>
  <c r="N128" i="1" s="1"/>
  <c r="K127" i="1"/>
  <c r="J127" i="1"/>
  <c r="M127" i="1" s="1"/>
  <c r="K126" i="1"/>
  <c r="J126" i="1"/>
  <c r="M126" i="1" s="1"/>
  <c r="K125" i="1"/>
  <c r="J125" i="1"/>
  <c r="M125" i="1" s="1"/>
  <c r="N125" i="1" s="1"/>
  <c r="K124" i="1"/>
  <c r="J124" i="1"/>
  <c r="M124" i="1" s="1"/>
  <c r="K123" i="1"/>
  <c r="J123" i="1"/>
  <c r="M123" i="1" s="1"/>
  <c r="K122" i="1"/>
  <c r="J122" i="1"/>
  <c r="M122" i="1" s="1"/>
  <c r="K121" i="1"/>
  <c r="J121" i="1"/>
  <c r="M121" i="1" s="1"/>
  <c r="N121" i="1" s="1"/>
  <c r="K120" i="1"/>
  <c r="J120" i="1"/>
  <c r="M120" i="1" s="1"/>
  <c r="N120" i="1" s="1"/>
  <c r="K119" i="1"/>
  <c r="J119" i="1"/>
  <c r="M119" i="1" s="1"/>
  <c r="K118" i="1"/>
  <c r="J118" i="1"/>
  <c r="M118" i="1" s="1"/>
  <c r="K117" i="1"/>
  <c r="J117" i="1"/>
  <c r="M117" i="1" s="1"/>
  <c r="N117" i="1" s="1"/>
  <c r="K116" i="1"/>
  <c r="J116" i="1"/>
  <c r="M116" i="1" s="1"/>
  <c r="K115" i="1"/>
  <c r="J115" i="1"/>
  <c r="M115" i="1" s="1"/>
  <c r="K114" i="1"/>
  <c r="J114" i="1"/>
  <c r="M114" i="1" s="1"/>
  <c r="K113" i="1"/>
  <c r="J113" i="1"/>
  <c r="M113" i="1" s="1"/>
  <c r="N113" i="1" s="1"/>
  <c r="N112" i="1"/>
  <c r="K111" i="1"/>
  <c r="J111" i="1"/>
  <c r="M111" i="1" s="1"/>
  <c r="K110" i="1"/>
  <c r="J110" i="1"/>
  <c r="M110" i="1" s="1"/>
  <c r="K109" i="1"/>
  <c r="J109" i="1"/>
  <c r="M109" i="1" s="1"/>
  <c r="N109" i="1" s="1"/>
  <c r="K108" i="1"/>
  <c r="J108" i="1"/>
  <c r="M108" i="1" s="1"/>
  <c r="N108" i="1" s="1"/>
  <c r="K107" i="1"/>
  <c r="J107" i="1"/>
  <c r="M107" i="1" s="1"/>
  <c r="K106" i="1"/>
  <c r="J106" i="1"/>
  <c r="M106" i="1" s="1"/>
  <c r="N106" i="1" s="1"/>
  <c r="K105" i="1"/>
  <c r="J105" i="1"/>
  <c r="M105" i="1" s="1"/>
  <c r="N105" i="1" s="1"/>
  <c r="K104" i="1"/>
  <c r="J104" i="1"/>
  <c r="M104" i="1" s="1"/>
  <c r="K103" i="1"/>
  <c r="J103" i="1"/>
  <c r="M103" i="1" s="1"/>
  <c r="K102" i="1"/>
  <c r="J102" i="1"/>
  <c r="M102" i="1" s="1"/>
  <c r="K101" i="1"/>
  <c r="J101" i="1"/>
  <c r="M101" i="1" s="1"/>
  <c r="N101" i="1" s="1"/>
  <c r="K100" i="1"/>
  <c r="J100" i="1"/>
  <c r="M100" i="1" s="1"/>
  <c r="N100" i="1" s="1"/>
  <c r="K99" i="1"/>
  <c r="J99" i="1"/>
  <c r="M99" i="1" s="1"/>
  <c r="K98" i="1"/>
  <c r="J98" i="1"/>
  <c r="M98" i="1" s="1"/>
  <c r="K97" i="1"/>
  <c r="J97" i="1"/>
  <c r="M97" i="1" s="1"/>
  <c r="N97" i="1" s="1"/>
  <c r="K96" i="1"/>
  <c r="J96" i="1"/>
  <c r="M96" i="1" s="1"/>
  <c r="K95" i="1"/>
  <c r="J95" i="1"/>
  <c r="M95" i="1" s="1"/>
  <c r="K94" i="1"/>
  <c r="J94" i="1"/>
  <c r="M94" i="1" s="1"/>
  <c r="N93" i="1"/>
  <c r="N92" i="1"/>
  <c r="K91" i="1"/>
  <c r="J91" i="1"/>
  <c r="M91" i="1" s="1"/>
  <c r="K90" i="1"/>
  <c r="J90" i="1"/>
  <c r="M90" i="1" s="1"/>
  <c r="K89" i="1"/>
  <c r="J89" i="1"/>
  <c r="M89" i="1" s="1"/>
  <c r="N89" i="1" s="1"/>
  <c r="K88" i="1"/>
  <c r="J88" i="1"/>
  <c r="M88" i="1" s="1"/>
  <c r="K87" i="1"/>
  <c r="J87" i="1"/>
  <c r="M87" i="1" s="1"/>
  <c r="K86" i="1"/>
  <c r="J86" i="1"/>
  <c r="M86" i="1" s="1"/>
  <c r="K85" i="1"/>
  <c r="J85" i="1"/>
  <c r="M85" i="1" s="1"/>
  <c r="N85" i="1" s="1"/>
  <c r="K84" i="1"/>
  <c r="J84" i="1"/>
  <c r="M84" i="1" s="1"/>
  <c r="N84" i="1" s="1"/>
  <c r="N83" i="1"/>
  <c r="K82" i="1"/>
  <c r="J82" i="1"/>
  <c r="M82" i="1" s="1"/>
  <c r="N81" i="1"/>
  <c r="K80" i="1"/>
  <c r="J80" i="1"/>
  <c r="M80" i="1" s="1"/>
  <c r="M79" i="1"/>
  <c r="K79" i="1"/>
  <c r="J79" i="1"/>
  <c r="M78" i="1"/>
  <c r="N78" i="1" s="1"/>
  <c r="K78" i="1"/>
  <c r="J78" i="1"/>
  <c r="M77" i="1"/>
  <c r="N77" i="1" s="1"/>
  <c r="K77" i="1"/>
  <c r="J77" i="1"/>
  <c r="M76" i="1"/>
  <c r="K76" i="1"/>
  <c r="J76" i="1"/>
  <c r="N75" i="1"/>
  <c r="K74" i="1"/>
  <c r="J74" i="1"/>
  <c r="M74" i="1" s="1"/>
  <c r="K73" i="1"/>
  <c r="J73" i="1"/>
  <c r="M73" i="1" s="1"/>
  <c r="N73" i="1" s="1"/>
  <c r="K72" i="1"/>
  <c r="J72" i="1"/>
  <c r="M72" i="1" s="1"/>
  <c r="N72" i="1" s="1"/>
  <c r="K71" i="1"/>
  <c r="J71" i="1"/>
  <c r="M71" i="1" s="1"/>
  <c r="K70" i="1"/>
  <c r="J70" i="1"/>
  <c r="M70" i="1" s="1"/>
  <c r="N69" i="1"/>
  <c r="K68" i="1"/>
  <c r="J68" i="1"/>
  <c r="M68" i="1" s="1"/>
  <c r="N68" i="1" s="1"/>
  <c r="K67" i="1"/>
  <c r="J67" i="1"/>
  <c r="M67" i="1" s="1"/>
  <c r="K66" i="1"/>
  <c r="J66" i="1"/>
  <c r="M66" i="1" s="1"/>
  <c r="N66" i="1" s="1"/>
  <c r="K65" i="1"/>
  <c r="J65" i="1"/>
  <c r="M65" i="1" s="1"/>
  <c r="N65" i="1" s="1"/>
  <c r="K64" i="1"/>
  <c r="J64" i="1"/>
  <c r="M64" i="1" s="1"/>
  <c r="N63" i="1"/>
  <c r="K62" i="1"/>
  <c r="J62" i="1"/>
  <c r="M62" i="1" s="1"/>
  <c r="K61" i="1"/>
  <c r="J61" i="1"/>
  <c r="M61" i="1" s="1"/>
  <c r="N61" i="1" s="1"/>
  <c r="K60" i="1"/>
  <c r="J60" i="1"/>
  <c r="M60" i="1" s="1"/>
  <c r="K59" i="1"/>
  <c r="J59" i="1"/>
  <c r="M59" i="1" s="1"/>
  <c r="K58" i="1"/>
  <c r="J58" i="1"/>
  <c r="M58" i="1" s="1"/>
  <c r="N57" i="1"/>
  <c r="K56" i="1"/>
  <c r="J56" i="1"/>
  <c r="M56" i="1" s="1"/>
  <c r="K55" i="1"/>
  <c r="J55" i="1"/>
  <c r="M55" i="1" s="1"/>
  <c r="K54" i="1"/>
  <c r="J54" i="1"/>
  <c r="M54" i="1" s="1"/>
  <c r="K53" i="1"/>
  <c r="J53" i="1"/>
  <c r="M53" i="1" s="1"/>
  <c r="N53" i="1" s="1"/>
  <c r="K52" i="1"/>
  <c r="J52" i="1"/>
  <c r="M52" i="1" s="1"/>
  <c r="N52" i="1" s="1"/>
  <c r="K51" i="1"/>
  <c r="J51" i="1"/>
  <c r="M51" i="1" s="1"/>
  <c r="N50" i="1"/>
  <c r="K49" i="1"/>
  <c r="J49" i="1"/>
  <c r="M49" i="1" s="1"/>
  <c r="N49" i="1" s="1"/>
  <c r="K48" i="1"/>
  <c r="J48" i="1"/>
  <c r="M48" i="1" s="1"/>
  <c r="N48" i="1" s="1"/>
  <c r="K47" i="1"/>
  <c r="J47" i="1"/>
  <c r="M47" i="1" s="1"/>
  <c r="K46" i="1"/>
  <c r="J46" i="1"/>
  <c r="M46" i="1" s="1"/>
  <c r="N46" i="1" s="1"/>
  <c r="K45" i="1"/>
  <c r="J45" i="1"/>
  <c r="M45" i="1" s="1"/>
  <c r="N45" i="1" s="1"/>
  <c r="N44" i="1"/>
  <c r="K43" i="1"/>
  <c r="J43" i="1"/>
  <c r="M43" i="1" s="1"/>
  <c r="K42" i="1"/>
  <c r="J42" i="1"/>
  <c r="M42" i="1" s="1"/>
  <c r="N42" i="1" s="1"/>
  <c r="K41" i="1"/>
  <c r="J41" i="1"/>
  <c r="M41" i="1" s="1"/>
  <c r="N41" i="1" s="1"/>
  <c r="K40" i="1"/>
  <c r="J40" i="1"/>
  <c r="M40" i="1" s="1"/>
  <c r="K39" i="1"/>
  <c r="J39" i="1"/>
  <c r="M39" i="1" s="1"/>
  <c r="N38" i="1"/>
  <c r="N37" i="1"/>
  <c r="K36" i="1"/>
  <c r="J36" i="1"/>
  <c r="M36" i="1" s="1"/>
  <c r="N36" i="1" s="1"/>
  <c r="K35" i="1"/>
  <c r="J35" i="1"/>
  <c r="M35" i="1" s="1"/>
  <c r="K34" i="1"/>
  <c r="J34" i="1"/>
  <c r="M34" i="1" s="1"/>
  <c r="N34" i="1" s="1"/>
  <c r="K33" i="1"/>
  <c r="J33" i="1"/>
  <c r="M33" i="1" s="1"/>
  <c r="K32" i="1"/>
  <c r="J32" i="1"/>
  <c r="M32" i="1" s="1"/>
  <c r="K31" i="1"/>
  <c r="J31" i="1"/>
  <c r="M31" i="1" s="1"/>
  <c r="N30" i="1"/>
  <c r="K29" i="1"/>
  <c r="J29" i="1"/>
  <c r="M29" i="1" s="1"/>
  <c r="K28" i="1"/>
  <c r="J28" i="1"/>
  <c r="M28" i="1" s="1"/>
  <c r="K27" i="1"/>
  <c r="J27" i="1"/>
  <c r="M27" i="1" s="1"/>
  <c r="K26" i="1"/>
  <c r="J26" i="1"/>
  <c r="M26" i="1" s="1"/>
  <c r="N26" i="1" s="1"/>
  <c r="K25" i="1"/>
  <c r="J25" i="1"/>
  <c r="M25" i="1" s="1"/>
  <c r="K24" i="1"/>
  <c r="J24" i="1"/>
  <c r="M24" i="1" s="1"/>
  <c r="N24" i="1" s="1"/>
  <c r="K23" i="1"/>
  <c r="J23" i="1"/>
  <c r="M23" i="1" s="1"/>
  <c r="K22" i="1"/>
  <c r="J22" i="1"/>
  <c r="M22" i="1" s="1"/>
  <c r="N22" i="1" s="1"/>
  <c r="N21" i="1"/>
  <c r="N20" i="1"/>
  <c r="K19" i="1"/>
  <c r="J19" i="1"/>
  <c r="M19" i="1" s="1"/>
  <c r="N18" i="1"/>
  <c r="K17" i="1"/>
  <c r="J17" i="1"/>
  <c r="M17" i="1" s="1"/>
  <c r="K16" i="1"/>
  <c r="J16" i="1"/>
  <c r="M16" i="1" s="1"/>
  <c r="K15" i="1"/>
  <c r="J15" i="1"/>
  <c r="M15" i="1" s="1"/>
  <c r="N14" i="1"/>
  <c r="N13" i="1"/>
  <c r="L28" i="1" l="1"/>
  <c r="L70" i="1"/>
  <c r="L265" i="1"/>
  <c r="L32" i="1"/>
  <c r="L118" i="1"/>
  <c r="L254" i="1"/>
  <c r="L268" i="1"/>
  <c r="L166" i="1"/>
  <c r="L210" i="1"/>
  <c r="L218" i="1"/>
  <c r="L98" i="1"/>
  <c r="L76" i="1"/>
  <c r="L222" i="1"/>
  <c r="L258" i="1"/>
  <c r="L40" i="1"/>
  <c r="L150" i="1"/>
  <c r="L158" i="1"/>
  <c r="L170" i="1"/>
  <c r="L190" i="1"/>
  <c r="L198" i="1"/>
  <c r="L206" i="1"/>
  <c r="N40" i="1"/>
  <c r="L128" i="1"/>
  <c r="N98" i="1"/>
  <c r="N76" i="1"/>
  <c r="L172" i="1"/>
  <c r="L242" i="1"/>
  <c r="N28" i="1"/>
  <c r="L126" i="1"/>
  <c r="L184" i="1"/>
  <c r="N268" i="1"/>
  <c r="L46" i="1"/>
  <c r="L134" i="1"/>
  <c r="L182" i="1"/>
  <c r="N134" i="1"/>
  <c r="L24" i="1"/>
  <c r="L78" i="1"/>
  <c r="L90" i="1"/>
  <c r="L250" i="1"/>
  <c r="L264" i="1"/>
  <c r="L48" i="1"/>
  <c r="L100" i="1"/>
  <c r="L266" i="1"/>
  <c r="L42" i="1"/>
  <c r="N70" i="1"/>
  <c r="N210" i="1"/>
  <c r="L256" i="1"/>
  <c r="L120" i="1"/>
  <c r="N126" i="1"/>
  <c r="L152" i="1"/>
  <c r="L200" i="1"/>
  <c r="L228" i="1"/>
  <c r="L263" i="1"/>
  <c r="L269" i="1"/>
  <c r="L36" i="1"/>
  <c r="L68" i="1"/>
  <c r="N118" i="1"/>
  <c r="N198" i="1"/>
  <c r="L208" i="1"/>
  <c r="N218" i="1"/>
  <c r="L262" i="1"/>
  <c r="L34" i="1"/>
  <c r="L62" i="1"/>
  <c r="L66" i="1"/>
  <c r="L72" i="1"/>
  <c r="L106" i="1"/>
  <c r="N182" i="1"/>
  <c r="L192" i="1"/>
  <c r="L212" i="1"/>
  <c r="N222" i="1"/>
  <c r="L270" i="1"/>
  <c r="L15" i="1"/>
  <c r="N15" i="1"/>
  <c r="L16" i="1"/>
  <c r="N16" i="1"/>
  <c r="N17" i="1"/>
  <c r="L17" i="1"/>
  <c r="N64" i="1"/>
  <c r="L64" i="1"/>
  <c r="N119" i="1"/>
  <c r="L119" i="1"/>
  <c r="N183" i="1"/>
  <c r="L183" i="1"/>
  <c r="L19" i="1"/>
  <c r="N19" i="1"/>
  <c r="N25" i="1"/>
  <c r="L25" i="1"/>
  <c r="N245" i="1"/>
  <c r="L245" i="1"/>
  <c r="N74" i="1"/>
  <c r="L74" i="1"/>
  <c r="N146" i="1"/>
  <c r="L146" i="1"/>
  <c r="N216" i="1"/>
  <c r="L216" i="1"/>
  <c r="N51" i="1"/>
  <c r="L51" i="1"/>
  <c r="N54" i="1"/>
  <c r="L54" i="1"/>
  <c r="N58" i="1"/>
  <c r="L58" i="1"/>
  <c r="L79" i="1"/>
  <c r="N79" i="1"/>
  <c r="N104" i="1"/>
  <c r="L104" i="1"/>
  <c r="N107" i="1"/>
  <c r="L107" i="1"/>
  <c r="N110" i="1"/>
  <c r="L110" i="1"/>
  <c r="N132" i="1"/>
  <c r="L132" i="1"/>
  <c r="N135" i="1"/>
  <c r="L135" i="1"/>
  <c r="N139" i="1"/>
  <c r="L139" i="1"/>
  <c r="N150" i="1"/>
  <c r="N154" i="1"/>
  <c r="L154" i="1"/>
  <c r="L163" i="1"/>
  <c r="N163" i="1"/>
  <c r="N166" i="1"/>
  <c r="N213" i="1"/>
  <c r="L213" i="1"/>
  <c r="N223" i="1"/>
  <c r="L223" i="1"/>
  <c r="N227" i="1"/>
  <c r="L227" i="1"/>
  <c r="L235" i="1"/>
  <c r="N235" i="1"/>
  <c r="L239" i="1"/>
  <c r="N239" i="1"/>
  <c r="N242" i="1"/>
  <c r="N94" i="1"/>
  <c r="L94" i="1"/>
  <c r="N199" i="1"/>
  <c r="L199" i="1"/>
  <c r="N278" i="1"/>
  <c r="L278" i="1"/>
  <c r="N71" i="1"/>
  <c r="L71" i="1"/>
  <c r="N142" i="1"/>
  <c r="L142" i="1"/>
  <c r="N173" i="1"/>
  <c r="L173" i="1"/>
  <c r="N193" i="1"/>
  <c r="L193" i="1"/>
  <c r="N219" i="1"/>
  <c r="L219" i="1"/>
  <c r="L26" i="1"/>
  <c r="N32" i="1"/>
  <c r="N35" i="1"/>
  <c r="L35" i="1"/>
  <c r="N80" i="1"/>
  <c r="L80" i="1"/>
  <c r="L84" i="1"/>
  <c r="L87" i="1"/>
  <c r="N87" i="1"/>
  <c r="N90" i="1"/>
  <c r="N114" i="1"/>
  <c r="L114" i="1"/>
  <c r="N151" i="1"/>
  <c r="L151" i="1"/>
  <c r="L160" i="1"/>
  <c r="N164" i="1"/>
  <c r="L164" i="1"/>
  <c r="N170" i="1"/>
  <c r="N174" i="1"/>
  <c r="L174" i="1"/>
  <c r="N178" i="1"/>
  <c r="L178" i="1"/>
  <c r="L187" i="1"/>
  <c r="N187" i="1"/>
  <c r="N190" i="1"/>
  <c r="N194" i="1"/>
  <c r="L194" i="1"/>
  <c r="L203" i="1"/>
  <c r="N203" i="1"/>
  <c r="N206" i="1"/>
  <c r="N232" i="1"/>
  <c r="L232" i="1"/>
  <c r="N236" i="1"/>
  <c r="L236" i="1"/>
  <c r="N240" i="1"/>
  <c r="L240" i="1"/>
  <c r="N243" i="1"/>
  <c r="L243" i="1"/>
  <c r="N250" i="1"/>
  <c r="L271" i="1"/>
  <c r="N271" i="1"/>
  <c r="N153" i="1"/>
  <c r="L153" i="1"/>
  <c r="N196" i="1"/>
  <c r="L196" i="1"/>
  <c r="L131" i="1"/>
  <c r="N131" i="1"/>
  <c r="N29" i="1"/>
  <c r="L29" i="1"/>
  <c r="L39" i="1"/>
  <c r="N39" i="1"/>
  <c r="N88" i="1"/>
  <c r="L88" i="1"/>
  <c r="N91" i="1"/>
  <c r="L91" i="1"/>
  <c r="L95" i="1"/>
  <c r="N95" i="1"/>
  <c r="L123" i="1"/>
  <c r="N123" i="1"/>
  <c r="N161" i="1"/>
  <c r="L161" i="1"/>
  <c r="N168" i="1"/>
  <c r="L168" i="1"/>
  <c r="N171" i="1"/>
  <c r="L171" i="1"/>
  <c r="N188" i="1"/>
  <c r="L188" i="1"/>
  <c r="N191" i="1"/>
  <c r="L191" i="1"/>
  <c r="N204" i="1"/>
  <c r="L204" i="1"/>
  <c r="N207" i="1"/>
  <c r="L207" i="1"/>
  <c r="N214" i="1"/>
  <c r="L214" i="1"/>
  <c r="N248" i="1"/>
  <c r="L248" i="1"/>
  <c r="N251" i="1"/>
  <c r="L251" i="1"/>
  <c r="N254" i="1"/>
  <c r="L275" i="1"/>
  <c r="N275" i="1"/>
  <c r="L279" i="1"/>
  <c r="N279" i="1"/>
  <c r="N23" i="1"/>
  <c r="L23" i="1"/>
  <c r="N67" i="1"/>
  <c r="L67" i="1"/>
  <c r="N47" i="1"/>
  <c r="L47" i="1"/>
  <c r="L103" i="1"/>
  <c r="N103" i="1"/>
  <c r="N96" i="1"/>
  <c r="L96" i="1"/>
  <c r="N99" i="1"/>
  <c r="L99" i="1"/>
  <c r="N102" i="1"/>
  <c r="L102" i="1"/>
  <c r="N124" i="1"/>
  <c r="L124" i="1"/>
  <c r="N127" i="1"/>
  <c r="L127" i="1"/>
  <c r="N130" i="1"/>
  <c r="L130" i="1"/>
  <c r="L143" i="1"/>
  <c r="N143" i="1"/>
  <c r="L147" i="1"/>
  <c r="N147" i="1"/>
  <c r="N185" i="1"/>
  <c r="L185" i="1"/>
  <c r="N201" i="1"/>
  <c r="L201" i="1"/>
  <c r="N211" i="1"/>
  <c r="L211" i="1"/>
  <c r="N255" i="1"/>
  <c r="L255" i="1"/>
  <c r="N258" i="1"/>
  <c r="L31" i="1"/>
  <c r="N31" i="1"/>
  <c r="N122" i="1"/>
  <c r="L122" i="1"/>
  <c r="L22" i="1"/>
  <c r="L27" i="1"/>
  <c r="N27" i="1"/>
  <c r="N33" i="1"/>
  <c r="L33" i="1"/>
  <c r="L52" i="1"/>
  <c r="L55" i="1"/>
  <c r="N55" i="1"/>
  <c r="L59" i="1"/>
  <c r="N59" i="1"/>
  <c r="N62" i="1"/>
  <c r="N82" i="1"/>
  <c r="L82" i="1"/>
  <c r="L108" i="1"/>
  <c r="L111" i="1"/>
  <c r="N111" i="1"/>
  <c r="L136" i="1"/>
  <c r="L140" i="1"/>
  <c r="N144" i="1"/>
  <c r="L144" i="1"/>
  <c r="L155" i="1"/>
  <c r="N155" i="1"/>
  <c r="N158" i="1"/>
  <c r="N162" i="1"/>
  <c r="L162" i="1"/>
  <c r="L224" i="1"/>
  <c r="N234" i="1"/>
  <c r="L234" i="1"/>
  <c r="N238" i="1"/>
  <c r="L238" i="1"/>
  <c r="N277" i="1"/>
  <c r="L277" i="1"/>
  <c r="N281" i="1"/>
  <c r="L281" i="1"/>
  <c r="N116" i="1"/>
  <c r="L116" i="1"/>
  <c r="N180" i="1"/>
  <c r="L180" i="1"/>
  <c r="L215" i="1"/>
  <c r="N215" i="1"/>
  <c r="N177" i="1"/>
  <c r="L177" i="1"/>
  <c r="N43" i="1"/>
  <c r="L43" i="1"/>
  <c r="N56" i="1"/>
  <c r="L56" i="1"/>
  <c r="N60" i="1"/>
  <c r="L60" i="1"/>
  <c r="N86" i="1"/>
  <c r="L86" i="1"/>
  <c r="L115" i="1"/>
  <c r="N115" i="1"/>
  <c r="N137" i="1"/>
  <c r="L137" i="1"/>
  <c r="N141" i="1"/>
  <c r="L141" i="1"/>
  <c r="N156" i="1"/>
  <c r="L156" i="1"/>
  <c r="N159" i="1"/>
  <c r="L159" i="1"/>
  <c r="L175" i="1"/>
  <c r="N175" i="1"/>
  <c r="L179" i="1"/>
  <c r="N179" i="1"/>
  <c r="N186" i="1"/>
  <c r="L186" i="1"/>
  <c r="L195" i="1"/>
  <c r="N195" i="1"/>
  <c r="N202" i="1"/>
  <c r="L202" i="1"/>
  <c r="N225" i="1"/>
  <c r="L225" i="1"/>
  <c r="N229" i="1"/>
  <c r="L229" i="1"/>
  <c r="L244" i="1"/>
  <c r="N273" i="1"/>
  <c r="L273" i="1"/>
  <c r="L41" i="1"/>
  <c r="L45" i="1"/>
  <c r="L61" i="1"/>
  <c r="L65" i="1"/>
  <c r="L89" i="1"/>
  <c r="L97" i="1"/>
  <c r="L105" i="1"/>
  <c r="L117" i="1"/>
  <c r="L125" i="1"/>
  <c r="L133" i="1"/>
  <c r="L157" i="1"/>
  <c r="L165" i="1"/>
  <c r="L169" i="1"/>
  <c r="L181" i="1"/>
  <c r="L189" i="1"/>
  <c r="L197" i="1"/>
  <c r="L205" i="1"/>
  <c r="L217" i="1"/>
  <c r="L221" i="1"/>
  <c r="L241" i="1"/>
  <c r="L249" i="1"/>
  <c r="L253" i="1"/>
  <c r="L261" i="1"/>
  <c r="L260" i="1"/>
  <c r="L272" i="1"/>
  <c r="L49" i="1"/>
  <c r="L53" i="1"/>
  <c r="L73" i="1"/>
  <c r="L77" i="1"/>
  <c r="L85" i="1"/>
  <c r="L101" i="1"/>
  <c r="L109" i="1"/>
  <c r="L113" i="1"/>
  <c r="L121" i="1"/>
  <c r="L129" i="1"/>
</calcChain>
</file>

<file path=xl/sharedStrings.xml><?xml version="1.0" encoding="utf-8"?>
<sst xmlns="http://schemas.openxmlformats.org/spreadsheetml/2006/main" count="1265" uniqueCount="750">
  <si>
    <t>Encargos Sociais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</si>
  <si>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</si>
  <si>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</si>
  <si>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</si>
  <si>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</si>
  <si>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</si>
  <si>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</si>
  <si>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</si>
  <si>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</si>
  <si>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</si>
  <si>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</si>
  <si>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</si>
  <si>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</si>
  <si>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</si>
  <si>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INICIAIS</t>
  </si>
  <si>
    <t xml:space="preserve"> 1.1 </t>
  </si>
  <si>
    <t>INSTALAÇÕES PROVISÓRIAS</t>
  </si>
  <si>
    <t xml:space="preserve"> 1.1.1 </t>
  </si>
  <si>
    <t xml:space="preserve"> MG-MOB-001 </t>
  </si>
  <si>
    <t>Próprio</t>
  </si>
  <si>
    <t>PLACA DE OBRA EM CHAPA DE ACO GALVANIZADO</t>
  </si>
  <si>
    <t>m²</t>
  </si>
  <si>
    <t xml:space="preserve"> 1.1.2 </t>
  </si>
  <si>
    <t xml:space="preserve"> MG-CANT-004 </t>
  </si>
  <si>
    <t>EXECUÇÃO DE ESCRITÓRIO EM CANTEIRO DE OBRA EM CHAPA DE MADEIRA COMPENSADA, NÃO INCLUSO MOBILIÁRIO E EQUIPAMENTOS.</t>
  </si>
  <si>
    <t xml:space="preserve"> 1.1.3 </t>
  </si>
  <si>
    <t xml:space="preserve"> MG-CANT-006 </t>
  </si>
  <si>
    <t>EXECUÇÃO DE SANITÁRIO E VESTIÁRIO EM CANTEIRO DE OBRA EM CHAPA DE MADEIRA COMPENSADA, NÃO INCLUSO MOBILIÁRIO.</t>
  </si>
  <si>
    <t xml:space="preserve"> 2 </t>
  </si>
  <si>
    <t>MOVIMENTAÇÃO DE TERRA</t>
  </si>
  <si>
    <t xml:space="preserve"> 2.1 </t>
  </si>
  <si>
    <t xml:space="preserve"> 101152 </t>
  </si>
  <si>
    <t>SINAPI</t>
  </si>
  <si>
    <t>ESCAVAÇÃO HORIZONTAL, INCLUINDO ESCARIFICAÇÃO, CARGA, DESCARGA E TRANSPORTE EM SOLO DE 2A CATEGORIA COM TRATOR DE ESTEIRAS (347HP/LÂMINA: 8,70M3) E CAMINHÃO BASCULANTE DE 14M3, DMT ATÉ 200M. AF_07/2020</t>
  </si>
  <si>
    <t>m³</t>
  </si>
  <si>
    <t xml:space="preserve"> 3 </t>
  </si>
  <si>
    <t>INFRAESTRUTURA</t>
  </si>
  <si>
    <t xml:space="preserve"> 3.1 </t>
  </si>
  <si>
    <t>RADIER</t>
  </si>
  <si>
    <t xml:space="preserve"> 3.1.1 </t>
  </si>
  <si>
    <t xml:space="preserve"> 97083 </t>
  </si>
  <si>
    <t>COMPACTAÇÃO MECÂNICA DE SOLO PARA EXECUÇÃO DE RADIER, PISO DE CONCRETO OU LAJE SOBRE SOLO, COM COMPACTADOR DE SOLOS A PERCUSSÃO. AF_09/2021</t>
  </si>
  <si>
    <t xml:space="preserve"> 3.1.2 </t>
  </si>
  <si>
    <t xml:space="preserve"> 100324 </t>
  </si>
  <si>
    <t>LASTRO COM MATERIAL GRANULAR (PEDRA BRITADA N.1 E PEDRA BRITADA N.2), APLICADO EM PISOS OU LAJES SOBRE SOLO, ESPESSURA DE *10 CM*. AF_07/2019</t>
  </si>
  <si>
    <t xml:space="preserve"> 3.1.3 </t>
  </si>
  <si>
    <t xml:space="preserve"> 97086 </t>
  </si>
  <si>
    <t>FABRICAÇÃO, MONTAGEM E DESMONTAGEM DE FORMA PARA RADIER, PISO DE CONCRETO OU LAJE SOBRE SOLO, EM MADEIRA SERRADA, 4 UTILIZAÇÕES. AF_09/2021</t>
  </si>
  <si>
    <t xml:space="preserve"> 3.1.4 </t>
  </si>
  <si>
    <t xml:space="preserve"> 97087 </t>
  </si>
  <si>
    <t>CAMADA SEPARADORA PARA EXECUÇÃO DE RADIER, PISO DE CONCRETO OU LAJE SOBRE SOLO, EM LONA PLÁSTICA. AF_09/2021</t>
  </si>
  <si>
    <t xml:space="preserve"> 3.1.5 </t>
  </si>
  <si>
    <t xml:space="preserve"> 92770 </t>
  </si>
  <si>
    <t>ARMAÇÃO DE LAJE DE ESTRUTURA CONVENCIONAL DE CONCRETO ARMADO UTILIZANDO AÇO CA-50 DE 8,0 MM - MONTAGEM. AF_06/2022</t>
  </si>
  <si>
    <t>KG</t>
  </si>
  <si>
    <t xml:space="preserve"> 3.1.6 </t>
  </si>
  <si>
    <t xml:space="preserve"> 92771 </t>
  </si>
  <si>
    <t>ARMAÇÃO DE LAJE DE ESTRUTURA CONVENCIONAL DE CONCRETO ARMADO UTILIZANDO AÇO CA-50 DE 10,0 MM - MONTAGEM. AF_06/2022</t>
  </si>
  <si>
    <t xml:space="preserve"> 3.1.7 </t>
  </si>
  <si>
    <t xml:space="preserve"> 92768 </t>
  </si>
  <si>
    <t>ARMAÇÃO DE LAJE DE ESTRUTURA CONVENCIONAL DE CONCRETO ARMADO UTILIZANDO AÇO CA-60 DE 5,0 MM - MONTAGEM. AF_06/2022</t>
  </si>
  <si>
    <t xml:space="preserve"> 3.1.8 </t>
  </si>
  <si>
    <t xml:space="preserve"> 97096 </t>
  </si>
  <si>
    <t>CONCRETAGEM DE RADIER, PISO DE CONCRETO OU LAJE SOBRE SOLO, FCK 30 MPA - LANÇAMENTO, ADENSAMENTO E ACABAMENTO. AF_09/2021</t>
  </si>
  <si>
    <t xml:space="preserve"> 3.2 </t>
  </si>
  <si>
    <t>SAPATAS + PILARES DE ARRANQUE</t>
  </si>
  <si>
    <t xml:space="preserve"> 3.2.1 </t>
  </si>
  <si>
    <t xml:space="preserve"> 96535 </t>
  </si>
  <si>
    <t>FABRICAÇÃO, MONTAGEM E DESMONTAGEM DE FÔRMA PARA SAPATA, EM MADEIRA SERRADA, E=25 MM, 4 UTILIZAÇÕES. AF_06/2017</t>
  </si>
  <si>
    <t xml:space="preserve"> 3.2.2 </t>
  </si>
  <si>
    <t xml:space="preserve"> 96544 </t>
  </si>
  <si>
    <t>ARMAÇÃO DE BLOCO, VIGA BALDRAME OU SAPATA UTILIZANDO AÇO CA-50 DE 6,3 MM - MONTAGEM. AF_06/2017</t>
  </si>
  <si>
    <t xml:space="preserve"> 3.2.3 </t>
  </si>
  <si>
    <t xml:space="preserve"> 96545 </t>
  </si>
  <si>
    <t>ARMAÇÃO DE BLOCO, VIGA BALDRAME OU SAPATA UTILIZANDO AÇO CA-50 DE 8 MM - MONTAGEM. AF_06/2017</t>
  </si>
  <si>
    <t xml:space="preserve"> 3.2.4 </t>
  </si>
  <si>
    <t xml:space="preserve"> 96546 </t>
  </si>
  <si>
    <t>ARMAÇÃO DE BLOCO, VIGA BALDRAME OU SAPATA UTILIZANDO AÇO CA-50 DE 10 MM - MONTAGEM. AF_06/2017</t>
  </si>
  <si>
    <t xml:space="preserve"> 3.2.5 </t>
  </si>
  <si>
    <t xml:space="preserve"> 96547 </t>
  </si>
  <si>
    <t>ARMAÇÃO DE BLOCO, VIGA BALDRAME OU SAPATA UTILIZANDO AÇO CA-50 DE 12,5 MM - MONTAGEM. AF_06/2017</t>
  </si>
  <si>
    <t xml:space="preserve"> 3.2.6 </t>
  </si>
  <si>
    <t xml:space="preserve"> 96558 </t>
  </si>
  <si>
    <t>CONCRETAGEM DE SAPATAS, FCK 30 MPA, COM USO DE BOMBA  LANÇAMENTO, ADENSAMENTO E ACABAMENTO. AF_11/2016</t>
  </si>
  <si>
    <t xml:space="preserve"> 4 </t>
  </si>
  <si>
    <t>ESTRUTURAS DE CONCRETO ARMADO</t>
  </si>
  <si>
    <t xml:space="preserve"> 4.1 </t>
  </si>
  <si>
    <t>PAREDE 06</t>
  </si>
  <si>
    <t xml:space="preserve"> 4.1.1 </t>
  </si>
  <si>
    <t xml:space="preserve"> 96542 </t>
  </si>
  <si>
    <t>FABRICAÇÃO, MONTAGEM E DESMONTAGEM DE FÔRMA PARA VIGA BALDRAME, EM CHAPA DE MADEIRA COMPENSADA RESINADA, E=17 MM, 4 UTILIZAÇÕES. AF_06/2017</t>
  </si>
  <si>
    <t xml:space="preserve"> 4.1.2 </t>
  </si>
  <si>
    <t xml:space="preserve"> 4.1.3 </t>
  </si>
  <si>
    <t xml:space="preserve"> 4.1.4 </t>
  </si>
  <si>
    <t xml:space="preserve"> 96557 </t>
  </si>
  <si>
    <t>CONCRETAGEM DE BLOCOS DE COROAMENTO E VIGAS BALDRAMES, FCK 30 MPA, COM USO DE BOMBA  LANÇAMENTO, ADENSAMENTO E ACABAMENTO. AF_06/2017</t>
  </si>
  <si>
    <t xml:space="preserve"> 4.1.5 </t>
  </si>
  <si>
    <t xml:space="preserve"> 103326 </t>
  </si>
  <si>
    <t>ALVENARIA DE VEDAÇÃO DE BLOCOS CERÂMICOS FURADOS NA VERTICAL DE 19X19X39 CM (ESPESSURA 19 CM) E ARGAMASSA DE ASSENTAMENTO COM PREPARO EM BETONEIRA. AF_12/2021</t>
  </si>
  <si>
    <t xml:space="preserve"> 4.2 </t>
  </si>
  <si>
    <t>PAREDE 05</t>
  </si>
  <si>
    <t xml:space="preserve"> 4.2.1 </t>
  </si>
  <si>
    <t xml:space="preserve"> 4.2.2 </t>
  </si>
  <si>
    <t xml:space="preserve"> 4.2.3 </t>
  </si>
  <si>
    <t xml:space="preserve"> 4.2.4 </t>
  </si>
  <si>
    <t xml:space="preserve"> 4.2.5 </t>
  </si>
  <si>
    <t xml:space="preserve"> 4.3 </t>
  </si>
  <si>
    <t>PAREDE 04</t>
  </si>
  <si>
    <t xml:space="preserve"> 4.3.1 </t>
  </si>
  <si>
    <t xml:space="preserve"> 4.3.2 </t>
  </si>
  <si>
    <t xml:space="preserve"> 4.3.3 </t>
  </si>
  <si>
    <t xml:space="preserve"> 4.3.4 </t>
  </si>
  <si>
    <t xml:space="preserve"> 4.3.5 </t>
  </si>
  <si>
    <t xml:space="preserve"> 103340 </t>
  </si>
  <si>
    <t>ALVENARIA DE VEDAÇÃO DE BLOCOS  VAZADOS DE CONCRETO APARENTE DE 19X19X39 CM (ESPESSURA 19 CM) E ARGAMASSA DE ASSENTAMENTO COM PREPARO EM BETONEIRA. AF_12/2021</t>
  </si>
  <si>
    <t xml:space="preserve"> 4.3.6 </t>
  </si>
  <si>
    <t xml:space="preserve"> 4.4 </t>
  </si>
  <si>
    <t>PAREDE 03</t>
  </si>
  <si>
    <t xml:space="preserve"> 4.4.1 </t>
  </si>
  <si>
    <t xml:space="preserve"> 4.4.2 </t>
  </si>
  <si>
    <t xml:space="preserve"> 4.4.3 </t>
  </si>
  <si>
    <t xml:space="preserve"> 4.4.4 </t>
  </si>
  <si>
    <t xml:space="preserve"> 4.4.5 </t>
  </si>
  <si>
    <t xml:space="preserve"> 4.5 </t>
  </si>
  <si>
    <t>PAREDE 02</t>
  </si>
  <si>
    <t xml:space="preserve"> 4.5.1 </t>
  </si>
  <si>
    <t xml:space="preserve"> 100341 </t>
  </si>
  <si>
    <t>FABRICAÇÃO, MONTAGEM E DESMONTAGEM DE FÔRMA PARA CORTINA DE CONTENÇÃO, EM CHAPA DE MADEIRA COMPENSADA PLASTIFICADA, E = 18 MM, 10 UTILIZAÇÕES. AF_07/2019</t>
  </si>
  <si>
    <t xml:space="preserve"> 4.5.2 </t>
  </si>
  <si>
    <t xml:space="preserve"> 100343 </t>
  </si>
  <si>
    <t>ARMAÇÃO DE CORTINA DE CONTENÇÃO EM CONCRETO ARMADO, COM AÇO CA-50 DE 8 MM - MONTAGEM. AF_07/2019</t>
  </si>
  <si>
    <t xml:space="preserve"> 4.5.3 </t>
  </si>
  <si>
    <t xml:space="preserve"> 100344 </t>
  </si>
  <si>
    <t>ARMAÇÃO DE CORTINA DE CONTENÇÃO EM CONCRETO ARMADO, COM AÇO CA-50 DE 10 MM - MONTAGEM. AF_07/2019</t>
  </si>
  <si>
    <t xml:space="preserve"> 4.5.4 </t>
  </si>
  <si>
    <t xml:space="preserve"> 100345 </t>
  </si>
  <si>
    <t>ARMAÇÃO DE CORTINA DE CONTENÇÃO EM CONCRETO ARMADO, COM AÇO CA-50 DE 12,5 MM - MONTAGEM. AF_07/2019</t>
  </si>
  <si>
    <t xml:space="preserve"> 4.5.5 </t>
  </si>
  <si>
    <t xml:space="preserve"> 100349 </t>
  </si>
  <si>
    <t>CONCRETAGEM DE CORTINA DE CONTENÇÃO, ATRAVÉS DE BOMBA   LANÇAMENTO, ADENSAMENTO E ACABAMENTO. AF_07/2019</t>
  </si>
  <si>
    <t xml:space="preserve"> 4.6 </t>
  </si>
  <si>
    <t>PAREDE 01</t>
  </si>
  <si>
    <t xml:space="preserve"> 4.6.1 </t>
  </si>
  <si>
    <t xml:space="preserve"> 4.6.2 </t>
  </si>
  <si>
    <t xml:space="preserve"> 4.6.3 </t>
  </si>
  <si>
    <t xml:space="preserve"> 4.6.4 </t>
  </si>
  <si>
    <t>CONCRETAGEM DE VIGAS BALDRAMES, FCK 30 MPA, COM USO DE BOMBA  LANÇAMENTO, ADENSAMENTO E ACABAMENTO. AF_06/2017</t>
  </si>
  <si>
    <t xml:space="preserve"> 4.6.5 </t>
  </si>
  <si>
    <t xml:space="preserve"> 5 </t>
  </si>
  <si>
    <t>QUIOSQUES</t>
  </si>
  <si>
    <t xml:space="preserve"> 5.1 </t>
  </si>
  <si>
    <t xml:space="preserve"> MG-PMR-001 </t>
  </si>
  <si>
    <t>QUIOSQUE BANHEIRO - CONSTRUÇÃO EM WOOD FRAME COM MADEIRA TRATADA, PRONTO PARA USO. PAREDES EXTERNAS COM DUAS FACES DUPLAS, SENDO A INTERNA COM UMA COM PLACA CIMENTÍCEA E PLACA DE GESSO ACARTONADO RESISTENTE A UMIDADE (RU), COR VERDE, PREENCHIMENTO INTERNO TERMO-ACÚSTICO E A PAREDE EXTERNA COM PLACA CIMENTÍCIA E FECHAMENTO METÁLICO COM PINTURA DE FUNDO E ACABAMENTO PRETA FOSCA. DIVISÓRIAS INTERNAS PAREDE COM PLACAS DE GESSO ACARTONADO (DRYWALL) RESISTENTE A UMIDADE (RU), COR VERDE, E = 12,5 MM, PARA USO INTERNO, COM DUAS FACES DUPLAS. ESTRUTURA DE MEADEIRA. INCLUSO CONTRAPISO DE CONCRETO, COBERTURA COMPLETA, PONTO DE TOMADA, ILUMINAÇÃO E ÁGUA. - CONFORME PROJETO.</t>
  </si>
  <si>
    <t>UN</t>
  </si>
  <si>
    <t xml:space="preserve"> 5.2 </t>
  </si>
  <si>
    <t xml:space="preserve"> MG-PMR-002 </t>
  </si>
  <si>
    <t>QUIOSQUE BAR 01 - CONSTRUÇÃO EM WOOD FRAME COM MADEIRA TRATADA, PRONTO PARA USO. SENDO DUAS FACHADAS PAREDES COM DUAS FACES DUPLAS, SENDO A INTERNA COM UMA COM PLACA CIMENTÍCEA E PLACA DE GESSO ACARTONADO RESISTENTE A UMIDADE (RU), COR VERDE E A EXTERNA COM PLACA CIMENTÍCIA E FECHAMENTO METÁLICO COM PINTURA DE FUNDO E ACABAMENTO PRETA FOSCA. ESTRUTURA MEADEIRA E DUAS FACHADAS EM PELE DE VIDRO. INCLUSO CONTRAPISO DE CONCRETO, COBERTURA COMPLETA, PONTO DE TOMADA, ILUMINAÇÃO E ÁGUA. - CONFORME PROJETO.</t>
  </si>
  <si>
    <t xml:space="preserve"> 5.3 </t>
  </si>
  <si>
    <t xml:space="preserve"> MG-PMR-003 </t>
  </si>
  <si>
    <t>QUIOSQUE BAR 02 - CONSTRUÇÃO EM WOOD FRAME COM MADEIRA TRATADA, PRONTO PARA USO. SENDO DUAS FACHADAS PAREDES COM DUAS FACES DUPLAS, SENDO A INTERNA COM UMA COM PLACA CIMENTÍCEA E PLACA DE GESSO ACARTONADO RESISTENTE A UMIDADE (RU), COR VERDE, PREENCHIMENTO INTERMO TERMO-ACÚSTICO E A PAREDE EXTERNA COM PLACA CIMENTÍCIA E FECHAMENTO EM MADEIRA COM PLACA OSB RIPADA TRATADA IMUNIZANTE, COM PINTURA DE FUNDO E ACABAMENTO. ESTRUTURA MEADEIRA E DUAS FACHADAS EM PELE DE VIDRO. INCLUSO CONTRAPISO DE CONCRETO, COBERTURA COMPLETA, PONTO DE TOMADA, ILUMINAÇÃO E ÁGUA. - CONFORME PROJETO.</t>
  </si>
  <si>
    <t xml:space="preserve"> 5.4 </t>
  </si>
  <si>
    <t xml:space="preserve"> MG-PMR-004 </t>
  </si>
  <si>
    <t>QUIOSQUE LOJA - CONSTRUÇÃO EM WOOD FRAME COM MADEIRA TRATADA, PRONTO PARA USO. SENDO DUAS FACHADAS PAREDES COM DUAS FACES DUPLAS, SENDO A INTERNA COM UMA COM PLACA CIMENTÍCEA E PLACA DE GESSO ACARTONADO RESISTENTE A UMIDADE (RU), COR VERDE, PREENCHIMENTO INTERNO TERMO-ACÚSTICO E A PAREDE EXTERNA COM PLACA CIMENTÍCIA E FECHAMENTO EM MADEIRA COM PLACA OSB RIPADA TRATADA IMUNIZANTE, COM PINTURA DE FUNDO E ACABAMENTO. ESTRUTURA MEADEIRA E DUAS FACHADAS EM PELE DE VIDRO. INCLUSO CONTRAPISO DE CONCRETO, COBERTURA COMPLETA, PONTO DE TOMADA, ILUMINAÇÃO E ÁGUA. - CONFORME PROJETO.</t>
  </si>
  <si>
    <t xml:space="preserve"> 5.5 </t>
  </si>
  <si>
    <t xml:space="preserve"> MG-PMR-005 </t>
  </si>
  <si>
    <t>REFORMA CORETO - LIXAMENTO DE PISO E MADEIRA, LIMPEZA DAS TELHAS COM HIDROJATO, RECUPERAÇÃO OU TROCA DE MATERIAL SE NECESSÁRIO (MADEIRAMENTO, TELHA, ETC.), PINTURA DE PROTEÇÃO DE TODO MADEIRAMENTO E PINTURA GERAL</t>
  </si>
  <si>
    <t xml:space="preserve"> 6 </t>
  </si>
  <si>
    <t>PERGOLADOS</t>
  </si>
  <si>
    <t xml:space="preserve"> 6.1 </t>
  </si>
  <si>
    <t xml:space="preserve"> MG-COB-030 </t>
  </si>
  <si>
    <t>ESTRUTURA METÁLICA, PINTADA COM FUNDO DE PROTEÇÃO E TINTA FOSCA, COM COBERTURA DE POLICARBONATO E TIRANTE PARA FIXAÇÃO DE VEGETAÇÃO AÉREA. INCLUSO BASE PARA FIXAÇÃO</t>
  </si>
  <si>
    <t xml:space="preserve"> 7 </t>
  </si>
  <si>
    <t>COBERTURA PASSEIO</t>
  </si>
  <si>
    <t xml:space="preserve"> 7.1 </t>
  </si>
  <si>
    <t xml:space="preserve"> MG-MET-027 </t>
  </si>
  <si>
    <t>BARRA DE AÇO 3/4" X 100 CM - SOLDADA EM CHAPA METÁLICA - FORNECIMENTO E INSTALAÇÃO</t>
  </si>
  <si>
    <t xml:space="preserve"> 7.2 </t>
  </si>
  <si>
    <t xml:space="preserve"> MG-MET-026 </t>
  </si>
  <si>
    <t>CHAPA DE AÇO ASTM PARA ESTRUTURA METÁLICA SOLDADA - INCLUSO MÃO-DE-OBRA, FORNECIMENTO E INSTALAÇÃO.</t>
  </si>
  <si>
    <t xml:space="preserve"> 7.3 </t>
  </si>
  <si>
    <t xml:space="preserve"> MG-MET-004 </t>
  </si>
  <si>
    <t>PERFIL METÁLICO 100 X 4,75 MM PARA ESTRUTURA DE COBERTURA.</t>
  </si>
  <si>
    <t xml:space="preserve"> 7.4 </t>
  </si>
  <si>
    <t xml:space="preserve"> MG-MET-023 </t>
  </si>
  <si>
    <t>PERFIL METÁLICO - BITOLA 200x80 MM -  INCLUSOS MÃO DE OBRA, PINTURA DE ACABAMENTO, TRANSPORTE E IÇAMENTO - FORNECIMENTO E INSTALAÇÃO.</t>
  </si>
  <si>
    <t xml:space="preserve"> 7.5 </t>
  </si>
  <si>
    <t xml:space="preserve"> MG-MET-029 </t>
  </si>
  <si>
    <t>PERFIL METÁLICO - BITOLA 300 x 12,7mm - INCLUSOS MÃO DE OBRA, PINTURA DE ACABAMENTO, TRANSPORTE E IÇAMENTO - FORNECIMENTO E INSTALAÇÃO.</t>
  </si>
  <si>
    <t xml:space="preserve"> 7.6 </t>
  </si>
  <si>
    <t xml:space="preserve"> 100763 </t>
  </si>
  <si>
    <t>PERFIL METÁLICO - BITOLA 300 X 6,35 MM - INCLUSOS MÃO DE OBRA, TRANSPORTE E IÇAMENTO - FORNECIMENTO E INSTALAÇÃO.</t>
  </si>
  <si>
    <t xml:space="preserve"> 7.7 </t>
  </si>
  <si>
    <t xml:space="preserve"> MG-COB-031 </t>
  </si>
  <si>
    <t>ESTRUTURA METÁLICA PARA COBERTURA, PINTADA COM FUNDO DE PROTEÇÃO E TINTA FOSCA, COM TELHA EM POLICARBONATO AVEOLAR, INCLUSO FIXAÇÃO - SEM PILARES</t>
  </si>
  <si>
    <t xml:space="preserve"> 7.8 </t>
  </si>
  <si>
    <t xml:space="preserve"> 100765 </t>
  </si>
  <si>
    <t>PILAR METÁLICO PERFIL LAMINADO/SOLDADO EM AÇO ESTRUTURAL, COM CONEXÕES PARAFUSADAS, INCLUSOS MÃO DE OBRA, TRANSPORTE E IÇAMENTO UTILIZANDO GUINDASTE - FORNECIMENTO E INSTALAÇÃO. AF_01/2020_PSA</t>
  </si>
  <si>
    <t xml:space="preserve"> 8 </t>
  </si>
  <si>
    <t>INSTALAÇÕES HIDROSSANITÁRIAS</t>
  </si>
  <si>
    <t xml:space="preserve"> 8.1 </t>
  </si>
  <si>
    <t>INSTALAÇÕES HIDRÁULICAS | ÁGUA FRIA</t>
  </si>
  <si>
    <t xml:space="preserve"> 8.1.1 </t>
  </si>
  <si>
    <t xml:space="preserve"> 89356 </t>
  </si>
  <si>
    <t>TUBO, PVC, SOLDÁVEL, DN 25MM, INSTALADO EM RAMAL OU SUB-RAMAL DE ÁGUA - FORNECIMENTO E INSTALAÇÃO. AF_06/2022</t>
  </si>
  <si>
    <t>M</t>
  </si>
  <si>
    <t xml:space="preserve"> 8.1.2 </t>
  </si>
  <si>
    <t xml:space="preserve"> 89357 </t>
  </si>
  <si>
    <t>TUBO, PVC, SOLDÁVEL, DN 32MM, INSTALADO EM RAMAL OU SUB-RAMAL DE ÁGUA - FORNECIMENTO E INSTALAÇÃO. AF_06/2022</t>
  </si>
  <si>
    <t xml:space="preserve"> 8.1.3 </t>
  </si>
  <si>
    <t xml:space="preserve"> 94489 </t>
  </si>
  <si>
    <t>REGISTRO DE ESFERA, PVC, SOLDÁVEL, COM VOLANTE, DN  25 MM - FORNECIMENTO E INSTALAÇÃO. AF_08/2021</t>
  </si>
  <si>
    <t xml:space="preserve"> 8.1.4 </t>
  </si>
  <si>
    <t xml:space="preserve"> 94490 </t>
  </si>
  <si>
    <t>REGISTRO DE ESFERA, PVC, SOLDÁVEL, COM VOLANTE, DN  32 MM - FORNECIMENTO E INSTALAÇÃO. AF_08/2021</t>
  </si>
  <si>
    <t xml:space="preserve"> 8.1.5 </t>
  </si>
  <si>
    <t xml:space="preserve"> 103042 </t>
  </si>
  <si>
    <t>REGISTRO DE ESFERA, PVC, ROSCÁVEL, COM BORBOLETA, 3/4" - FORNECIMENTO E INSTALAÇÃO. AF_08/2021</t>
  </si>
  <si>
    <t xml:space="preserve"> 8.1.6 </t>
  </si>
  <si>
    <t xml:space="preserve"> 89987 </t>
  </si>
  <si>
    <t>REGISTRO DE GAVETA BRUTO, LATÃO, ROSCÁVEL, 3/4", COM ACABAMENTO E CANOPLA CROMADOS - FORNECIMENTO E INSTALAÇÃO. AF_08/2021</t>
  </si>
  <si>
    <t xml:space="preserve"> 8.1.7 </t>
  </si>
  <si>
    <t xml:space="preserve"> 89383 </t>
  </si>
  <si>
    <t>ADAPTADOR CURTO COM BOLSA E ROSCA PARA REGISTRO, PVC, SOLDÁVEL, DN 25MM X 3/4 , INSTALADO EM RAMAL OU SUB-RAMAL DE ÁGUA - FORNECIMENTO E INSTALAÇÃO. AF_06/2022</t>
  </si>
  <si>
    <t xml:space="preserve"> 8.1.8 </t>
  </si>
  <si>
    <t xml:space="preserve"> 89362 </t>
  </si>
  <si>
    <t>JOELHO 90 GRAUS, PVC, SOLDÁVEL, DN 25MM, INSTALADO EM RAMAL OU SUB-RAMAL DE ÁGUA - FORNECIMENTO E INSTALAÇÃO. AF_06/2022</t>
  </si>
  <si>
    <t xml:space="preserve"> 8.1.9 </t>
  </si>
  <si>
    <t xml:space="preserve"> 89367 </t>
  </si>
  <si>
    <t>JOELHO 90 GRAUS, PVC, SOLDÁVEL, DN 32MM, INSTALADO EM RAMAL OU SUB-RAMAL DE ÁGUA - FORNECIMENTO E INSTALAÇÃO. AF_06/2022</t>
  </si>
  <si>
    <t xml:space="preserve"> 8.1.10 </t>
  </si>
  <si>
    <t xml:space="preserve"> 89379 </t>
  </si>
  <si>
    <t>LUVA DE CORRER, PVC, SOLDÁVEL, DN 25MM, INSTALADO EM RAMAL OU SUB-RAMAL DE ÁGUA - FORNECIMENTO E INSTALAÇÃO. AF_12/2014</t>
  </si>
  <si>
    <t xml:space="preserve"> 8.1.11 </t>
  </si>
  <si>
    <t xml:space="preserve"> 89395 </t>
  </si>
  <si>
    <t>TE, PVC, SOLDÁVEL, DN 25MM, INSTALADO EM RAMAL OU SUB-RAMAL DE ÁGUA - FORNECIMENTO E INSTALAÇÃO. AF_06/2022</t>
  </si>
  <si>
    <t xml:space="preserve"> 8.1.12 </t>
  </si>
  <si>
    <t xml:space="preserve"> 89398 </t>
  </si>
  <si>
    <t>TE, PVC, SOLDÁVEL, DN 32MM, INSTALADO EM RAMAL OU SUB-RAMAL DE ÁGUA - FORNECIMENTO E INSTALAÇÃO. AF_06/2022</t>
  </si>
  <si>
    <t xml:space="preserve"> 8.1.13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</si>
  <si>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</si>
  <si>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</si>
  <si>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8.1.14 </t>
  </si>
  <si>
    <t xml:space="preserve"> 102605 </t>
  </si>
  <si>
    <t>CAIXA D´ÁGUA EM POLIETILENO, 500 LITROS - FORNECIMENTO E INSTALAÇÃO. AF_06/2021</t>
  </si>
  <si>
    <t xml:space="preserve"> 8.1.15 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</si>
  <si>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</si>
  <si>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</si>
  <si>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8.1.16 </t>
  </si>
  <si>
    <t xml:space="preserve"> 94704 </t>
  </si>
  <si>
    <t>ADAPTADOR COM FLANGE E ANEL DE VEDAÇÃO, PVC, SOLDÁVEL, DN 32 MM X 1 , INSTALADO EM RESERVAÇÃO DE ÁGUA DE EDIFICAÇÃO QUE POSSUA RESERVATÓRIO DE FIBRA/FIBROCIMENTO   FORNECIMENTO E INSTALAÇÃO. AF_06/2016</t>
  </si>
  <si>
    <t xml:space="preserve"> 8.1.17 </t>
  </si>
  <si>
    <t xml:space="preserve"> 94795 </t>
  </si>
  <si>
    <t>TORNEIRA DE BOIA PARA CAIXA D</t>
  </si>
  <si>
    <t xml:space="preserve"> 8.1.18 </t>
  </si>
  <si>
    <t xml:space="preserve"> 86884 </t>
  </si>
  <si>
    <t>ENGATE FLEXÍVEL EM PLÁSTICO BRANCO, 1/2 X 30CM - FORNECIMENTO E INSTALAÇÃO. AF_01/2020</t>
  </si>
  <si>
    <t xml:space="preserve"> 8.2 </t>
  </si>
  <si>
    <t>INSTALAÇÕES SANITÁRIAS | ESGOTO</t>
  </si>
  <si>
    <t xml:space="preserve"> 8.2.1 </t>
  </si>
  <si>
    <t xml:space="preserve"> 97897 </t>
  </si>
  <si>
    <t>CAIXA ENTERRADA HIDRÁULICA RETANGULAR, EM CONCRETO PRÉ-MOLDADO, DIMENSÕES INTERNAS: 0,6X0,6X0,5 M. AF_12/2020</t>
  </si>
  <si>
    <t xml:space="preserve"> 8.2.2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</si>
  <si>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</si>
  <si>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</si>
  <si>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8.2.3 </t>
  </si>
  <si>
    <t xml:space="preserve"> 98108 </t>
  </si>
  <si>
    <t>CAIXA DE GORDURA DUPLA (CAPACIDADE: 126 L), RETANGULAR, EM ALVENARIA COM BLOCOS DE CONCRETO, DIMENSÕES INTERNAS = 0,4X0,7 M, ALTURA INTERNA = 0,8 M. AF_12/2020</t>
  </si>
  <si>
    <t xml:space="preserve"> 8.2.4 </t>
  </si>
  <si>
    <t xml:space="preserve"> MG-HID-107 </t>
  </si>
  <si>
    <t>SIFAO PLASTICO TIPO COPO PARA PIA OU LAVATORIO, 1 X 1.1/2 "</t>
  </si>
  <si>
    <t xml:space="preserve"> 8.2.5 </t>
  </si>
  <si>
    <t xml:space="preserve"> 86879 </t>
  </si>
  <si>
    <t>VÁLVULA EM PLÁSTICO 1 PARA PIA, TANQUE OU LAVATÓRIO, COM OU SEM LADRÃO - FORNECIMENTO E INSTALAÇÃO. AF_01/2020</t>
  </si>
  <si>
    <t xml:space="preserve"> 8.2.6 </t>
  </si>
  <si>
    <t xml:space="preserve"> 89711 </t>
  </si>
  <si>
    <t>TUBO PVC, SERIE NORMAL, ESGOTO PREDIAL, DN 40 MM, FORNECIDO E INSTALADO EM RAMAL DE DESCARGA OU RAMAL DE ESGOTO SANITÁRIO. AF_08/2022</t>
  </si>
  <si>
    <t xml:space="preserve"> 8.2.7 </t>
  </si>
  <si>
    <t xml:space="preserve"> 89712 </t>
  </si>
  <si>
    <t>TUBO PVC, SERIE NORMAL, ESGOTO PREDIAL, DN 50 MM, FORNECIDO E INSTALADO EM RAMAL DE DESCARGA OU RAMAL DE ESGOTO SANITÁRIO. AF_08/2022</t>
  </si>
  <si>
    <t xml:space="preserve"> 8.2.8 </t>
  </si>
  <si>
    <t xml:space="preserve"> 89714 </t>
  </si>
  <si>
    <t>TUBO PVC, SERIE NORMAL, ESGOTO PREDIAL, DN 100 MM, FORNECIDO E INSTALADO EM RAMAL DE DESCARGA OU RAMAL DE ESGOTO SANITÁRIO. AF_08/2022</t>
  </si>
  <si>
    <t xml:space="preserve"> 8.2.9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</si>
  <si>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</si>
  <si>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</si>
  <si>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8.2.10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</si>
  <si>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</si>
  <si>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</si>
  <si>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8.2.11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</si>
  <si>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</si>
  <si>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</si>
  <si>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8.2.12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</si>
  <si>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</si>
  <si>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</si>
  <si>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8.2.13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</si>
  <si>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</si>
  <si>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</si>
  <si>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8.2.14 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</si>
  <si>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</si>
  <si>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</si>
  <si>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8.2.15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</si>
  <si>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</si>
  <si>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</si>
  <si>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8.2.16 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</si>
  <si>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</si>
  <si>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</si>
  <si>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8.2.17 </t>
  </si>
  <si>
    <t xml:space="preserve"> MG-HID-086 </t>
  </si>
  <si>
    <t>JUNÇÃO SIMPLES, PVC, SERIE NORMAL, ESGOTO PREDIAL, DN 100 X 50 MM, JUNTA ELÁSTICA, FORNECIDO E INSTALADO EM RAMAL DE DESCARGA OU RAMAL DE ESGOTO SANITÁRIO.</t>
  </si>
  <si>
    <t xml:space="preserve"> 8.2.18 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</si>
  <si>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</si>
  <si>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</si>
  <si>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8.2.19 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</si>
  <si>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</si>
  <si>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</si>
  <si>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8.2.20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</si>
  <si>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</si>
  <si>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</si>
  <si>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8.2.21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</si>
  <si>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</si>
  <si>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</si>
  <si>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8.2.22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</si>
  <si>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</si>
  <si>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</si>
  <si>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8.2.23 </t>
  </si>
  <si>
    <t xml:space="preserve"> MG-HID-270 </t>
  </si>
  <si>
    <t>CAIXA DE DESINFECÇÃO</t>
  </si>
  <si>
    <t xml:space="preserve"> 8.2.24 </t>
  </si>
  <si>
    <t xml:space="preserve"> MG-HID-294 </t>
  </si>
  <si>
    <t>TANQUE SÉPTICO CIRCULAR, EM CONCRETO PRÉ-MOLDADO, DIÂMETRO INTERNO 2,10 M, ALTURA INTERNA 1,50, VOLUME ÚTIL:  5.195,41 L</t>
  </si>
  <si>
    <t xml:space="preserve"> 8.2.25 </t>
  </si>
  <si>
    <t xml:space="preserve"> MG-HID-293 </t>
  </si>
  <si>
    <t>FILTRO ANAERÓBIO CIRCULAR, EM CONCRETO PRÉ-MOLDADO, DIÂMETRO INTERNO 2,20 M, ALTURA INTERNA 1,20 M, VOLUME ÚTIL: 4.561,59 L</t>
  </si>
  <si>
    <t xml:space="preserve"> 8.3 </t>
  </si>
  <si>
    <t>PLUVIAL</t>
  </si>
  <si>
    <t xml:space="preserve"> 8.3.1 </t>
  </si>
  <si>
    <t xml:space="preserve"> MG-HID-171 </t>
  </si>
  <si>
    <t>CAIXA DE AREIA 60X60X60CM EM ALVENARIA - EXECUÇÃO</t>
  </si>
  <si>
    <t xml:space="preserve"> 8.3.2 </t>
  </si>
  <si>
    <t xml:space="preserve"> 89512 </t>
  </si>
  <si>
    <t>TUBO PVC, SÉRIE R, ÁGUA PLUVIAL, DN 100 MM, FORNECIDO E INSTALADO EM RAMAL DE ENCAMINHAMENTO. AF_06/2022</t>
  </si>
  <si>
    <t xml:space="preserve"> 8.3.3 </t>
  </si>
  <si>
    <t xml:space="preserve"> 104166 </t>
  </si>
  <si>
    <t>TUBO PVC, SÉRIE R, ÁGUA PLUVIAL, DN 150 MM, FORNECIDO E INSTALADO EM RAMAL DE ENCAMINHAMENTO. AF_06/2022</t>
  </si>
  <si>
    <t xml:space="preserve"> 8.3.4 </t>
  </si>
  <si>
    <t xml:space="preserve"> MG-HID-002 </t>
  </si>
  <si>
    <t>TUBO DE CONCRETO (SIMPLES) PARA REDES COLETORAS DE ÁGUAS PLUVIAIS, DIÂMETRO DE 200 MM, JUNTA RÍGIDA, INSTALADO EM LOCAL COM BAIXO NÍVEL DE INTERFERÊNCIAS - FORNECIMENTO E ASSENTAMENTO.</t>
  </si>
  <si>
    <t xml:space="preserve"> 8.3.5 </t>
  </si>
  <si>
    <t xml:space="preserve"> 89531 </t>
  </si>
  <si>
    <t>JOELHO 45 GRAUS, PVC, SERIE R, ÁGUA PLUVIAL, DN 100 MM, JUNTA ELÁSTICA, FORNECIDO E INSTALADO EM RAMAL DE ENCAMINHAMENTO. AF_06/2022</t>
  </si>
  <si>
    <t xml:space="preserve"> 8.3.6 </t>
  </si>
  <si>
    <t xml:space="preserve"> 89529 </t>
  </si>
  <si>
    <t>JOELHO 90 GRAUS, PVC, SERIE R, ÁGUA PLUVIAL, DN 100 MM, JUNTA ELÁSTICA, FORNECIDO E INSTALADO EM RAMAL DE ENCAMINHAMENTO. AF_06/2022</t>
  </si>
  <si>
    <t xml:space="preserve"> 8.4 </t>
  </si>
  <si>
    <t>DRENAGEM</t>
  </si>
  <si>
    <t xml:space="preserve"> 8.4.1 </t>
  </si>
  <si>
    <t xml:space="preserve"> 102666 </t>
  </si>
  <si>
    <t>DRENO SUBSUPERFICIAL (SEÇÃO 0,40 X 0,40 M), COM TUBO DE PEAD CORRUGADO PERFURADO, DN 100 MM, ENCHIMENTO COM BRITA, ENVOLVIDO COM MANTA GEOTÊXTIL. AF_07/2021</t>
  </si>
  <si>
    <t xml:space="preserve"> 8.4.2 </t>
  </si>
  <si>
    <t xml:space="preserve"> 93361 </t>
  </si>
  <si>
    <t>REATERRO MECANIZADO DE VALA COM ESCAVADEIRA HIDRÁULICA (CAPACIDADE DA CAÇAMBA: 0,8 M³ / POTÊNCIA: 111 HP), LARGURA ATÉ 1,5 M, PROFUNDIDADE DE 1,5 A 3,0 M, COM SOLO DE 1ª CATEGORIA EM LOCAIS COM ALTO NÍVEL DE INTERFERÊNCIA. AF_04/2016</t>
  </si>
  <si>
    <t xml:space="preserve"> 9 </t>
  </si>
  <si>
    <t>INSTALAÇÕES ELÉTRICAS</t>
  </si>
  <si>
    <t xml:space="preserve"> 9.1 </t>
  </si>
  <si>
    <t xml:space="preserve"> 9.1.1 </t>
  </si>
  <si>
    <t xml:space="preserve"> 91847 </t>
  </si>
  <si>
    <t>ELETRODUTO FLEXÍVEL CORRUGADO REFORÇADO, PVC, DN 32 MM (1"), PARA CIRCUITOS TERMINAIS, INSTALADO EM LAJE - FORNECIMENTO E INSTALAÇÃO. AF_12/2015</t>
  </si>
  <si>
    <t xml:space="preserve"> 9.1.2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</si>
  <si>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</si>
  <si>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</si>
  <si>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9.1.3 </t>
  </si>
  <si>
    <t xml:space="preserve"> MG-ELE-681 </t>
  </si>
  <si>
    <t>ELETRODUTO FLEXÍVEL CORRUGADO, PEAD, DN 40 (1 1/4”), PARA REDE ENTERRADA DE DISTRIBUIÇÃO DE ENERGIA ELÉTRICA - FORNECIMENTO E INSTALAÇÃO.</t>
  </si>
  <si>
    <t>m</t>
  </si>
  <si>
    <t xml:space="preserve"> 9.1.4 </t>
  </si>
  <si>
    <t xml:space="preserve"> 91864 </t>
  </si>
  <si>
    <t>ELETRODUTO RÍGIDO ROSCÁVEL, PVC, DN 32 MM (1"), PARA CIRCUITOS TERMINAIS, INSTALADO EM FORRO - FORNECIMENTO E INSTALAÇÃO. AF_12/2015</t>
  </si>
  <si>
    <t xml:space="preserve"> 9.1.5 </t>
  </si>
  <si>
    <t xml:space="preserve"> 91863 </t>
  </si>
  <si>
    <t>ELETRODUTO RÍGIDO ROSCÁVEL, PVC, DN 25 MM (3/4"), PARA CIRCUITOS TERMINAIS, INSTALADO EM FORRO - FORNECIMENTO E INSTALAÇÃO. AF_12/2015</t>
  </si>
  <si>
    <t xml:space="preserve"> 9.1.6 </t>
  </si>
  <si>
    <t xml:space="preserve"> MG-ELE-503 </t>
  </si>
  <si>
    <t>ABRACADEIRA TIPO CUNHA - 1"</t>
  </si>
  <si>
    <t xml:space="preserve"> 9.1.7 </t>
  </si>
  <si>
    <t xml:space="preserve"> MG-ELE-467 </t>
  </si>
  <si>
    <t>ABRACADEIRA TIPO CUNHA - 3/4"</t>
  </si>
  <si>
    <t xml:space="preserve"> 9.1.8 </t>
  </si>
  <si>
    <t xml:space="preserve"> MG-ELE-395 </t>
  </si>
  <si>
    <t>CABECOTE PARA ENTRADA DE LINHA DE ALIMENTACAO PARA ELETRODUTO, EM LIGA DE ALUMINIO COM ACABAMENTO ANTI CORROSIVO, COM FIXACAO POR ENCAIXE LISO DE 360 GRAUS, DE 3/4"</t>
  </si>
  <si>
    <t xml:space="preserve"> 9.1.9 </t>
  </si>
  <si>
    <t xml:space="preserve"> 95818 </t>
  </si>
  <si>
    <t>CONDULETE DE PVC, TIPO X, PARA ELETRODUTO DE PVC SOLDÁVEL DN 32 MM (1''), APARENTE - FORNECIMENTO E INSTALAÇÃO. AF_10/2022</t>
  </si>
  <si>
    <t xml:space="preserve"> 9.1.10 </t>
  </si>
  <si>
    <t xml:space="preserve"> 95817 </t>
  </si>
  <si>
    <t>CONDULETE DE PVC, TIPO X, PARA ELETRODUTO DE PVC SOLDÁVEL DN 25 MM (3/4), APARENTE - FORNECIMENTO E INSTALAÇÃO. AF_10/2022</t>
  </si>
  <si>
    <t xml:space="preserve"> 9.1.11 </t>
  </si>
  <si>
    <t xml:space="preserve"> 97434 </t>
  </si>
  <si>
    <t>CURVA 90 GRAUS, EM AÇO, CONEXÃO RANHURADA, DN 50 (2"), INSTALADO EM PRUMADAS - FORNECIMENTO E INSTALAÇÃO. AF_10/2020</t>
  </si>
  <si>
    <t xml:space="preserve"> 9.1.12 </t>
  </si>
  <si>
    <t xml:space="preserve"> MG-ELE-081 </t>
  </si>
  <si>
    <t>FITA ACO INOX PARA CINTAR POSTE, L = 19 MM, E = 0,5 MM.</t>
  </si>
  <si>
    <t xml:space="preserve"> 9.1.13 </t>
  </si>
  <si>
    <t xml:space="preserve"> 91880 </t>
  </si>
  <si>
    <t>LUVA PARA ELETRODUTO, PVC, ROSCÁVEL, DN 32 MM (1"), PARA CIRCUITOS TERMINAIS, INSTALADA EM LAJE - FORNECIMENTO E INSTALAÇÃO. AF_12/2015</t>
  </si>
  <si>
    <t xml:space="preserve"> 9.1.14 </t>
  </si>
  <si>
    <t xml:space="preserve"> 91884 </t>
  </si>
  <si>
    <t>LUVA PARA ELETRODUTO, PVC, ROSCÁVEL, DN 25 MM (3/4"), PARA CIRCUITOS TERMINAIS, INSTALADA EM PAREDE - FORNECIMENTO E INSTALAÇÃO. AF_12/2015</t>
  </si>
  <si>
    <t xml:space="preserve"> 9.1.15 </t>
  </si>
  <si>
    <t xml:space="preserve"> 97446 </t>
  </si>
  <si>
    <t>LUVA, EM AÇO, CONEXÃO SOLDADA, DN 65 (2 1/2"), INSTALADO EM PRUMADAS - FORNECIMENTO E INSTALAÇÃO. AF_10/2020</t>
  </si>
  <si>
    <t xml:space="preserve"> 9.1.16 </t>
  </si>
  <si>
    <t xml:space="preserve"> MG-PCI-052 </t>
  </si>
  <si>
    <t>BUCHA DE NYLON SEM ABA S6, COM PARAFUSO DE 4,20 X 40 MM EM ACO ZINCADO COM ROSCA SOBERBA, CABECA CHATA E FENDA PHILLIPS</t>
  </si>
  <si>
    <t xml:space="preserve"> 9.1.17 </t>
  </si>
  <si>
    <t xml:space="preserve"> MG-ELE-780 </t>
  </si>
  <si>
    <t>PLACA DE SINALIZAÇÃO (CUIDADO ELETRICIDADE), FOTOLUMINESCENTE, *20 X 40* CM</t>
  </si>
  <si>
    <t xml:space="preserve"> 9.2 </t>
  </si>
  <si>
    <t>CAIXAS, QUADROS E ATERRAMENTO</t>
  </si>
  <si>
    <t xml:space="preserve"> 9.2.1 </t>
  </si>
  <si>
    <t xml:space="preserve"> 91941 </t>
  </si>
  <si>
    <t>CAIXA RETANGULAR 4" X 2" BAIXA (0,30 M DO PISO), PVC, INSTALADA EM PAREDE - FORNECIMENTO E INSTALAÇÃO. AF_12/2015</t>
  </si>
  <si>
    <t xml:space="preserve"> 9.2.2 </t>
  </si>
  <si>
    <t xml:space="preserve"> 97881 </t>
  </si>
  <si>
    <t>CAIXA ENTERRADA ELÉTRICA RETANGULAR, EM CONCRETO PRÉ-MOLDADO, FUNDO COM BRITA, DIMENSÕES INTERNAS: 0,3X0,3X0,3 M. AF_12/2020</t>
  </si>
  <si>
    <t xml:space="preserve"> 9.2.3 </t>
  </si>
  <si>
    <t xml:space="preserve"> 98111 </t>
  </si>
  <si>
    <t>CAIXA DE INSPEÇÃO PARA ATERRAMENTO, CIRCULAR, EM POLIETILENO, DIÂMETRO INTERNO = 0,3 M. AF_12/2020</t>
  </si>
  <si>
    <t xml:space="preserve"> 9.2.4 </t>
  </si>
  <si>
    <t xml:space="preserve"> 96985 </t>
  </si>
  <si>
    <t>HASTE DE ATERRAMENTO 5/8  PARA SPDA - FORNECIMENTO E INSTALAÇÃO. AF_12/2017</t>
  </si>
  <si>
    <t xml:space="preserve"> 9.2.5 </t>
  </si>
  <si>
    <t xml:space="preserve"> 97894 </t>
  </si>
  <si>
    <t>CAIXA ENTERRADA ELÉTRICA RETANGULAR, EM ALVENARIA COM BLOCOS DE CONCRETO, FUNDO COM BRITA, DIMENSÕES INTERNAS: 1X1X0,6 M. AF_12/2020</t>
  </si>
  <si>
    <t xml:space="preserve"> 9.2.6 </t>
  </si>
  <si>
    <t xml:space="preserve"> 101798 </t>
  </si>
  <si>
    <t>TAMPA PARA CAIXA TIPO R1, EM FERRO FUNDIDO, DIMENSÕES INTERNAS: 0,40 X 0,60 M - FORNECIMENTO E INSTALAÇÃO. AF_12/2020</t>
  </si>
  <si>
    <t xml:space="preserve"> 9.2.7 </t>
  </si>
  <si>
    <t xml:space="preserve"> 97359 </t>
  </si>
  <si>
    <t>QUADRO DE MEDIÇÃO GERAL DE ENERGIA COM 8 MEDIDORES - FORNECIMENTO E INSTALAÇÃO. AF_10/2020</t>
  </si>
  <si>
    <t xml:space="preserve"> 9.2.8 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</si>
  <si>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</si>
  <si>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</si>
  <si>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9.3 </t>
  </si>
  <si>
    <t>CONDUTORES</t>
  </si>
  <si>
    <t xml:space="preserve"> 9.3.1 </t>
  </si>
  <si>
    <t xml:space="preserve"> 91925 </t>
  </si>
  <si>
    <t>CABO DE COBRE FLEXÍVEL ISOLADO, 1,5 MM², ANTI-CHAMA 0,6/1,0 KV, PARA CIRCUITOS TERMINAIS - FORNECIMENTO E INSTALAÇÃO - AMARELO.</t>
  </si>
  <si>
    <t xml:space="preserve"> 9.3.2 </t>
  </si>
  <si>
    <t xml:space="preserve"> 91924 </t>
  </si>
  <si>
    <t>CABO DE COBRE FLEXÍVEL ISOLADO, 1,5 MM², ANTI-CHAMA 450/750 V, PARA CIRCUITOS TERMINAIS - FORNECIMENTO E INSTALAÇÃO - AZUL CLARO.</t>
  </si>
  <si>
    <t xml:space="preserve"> 9.3.3 </t>
  </si>
  <si>
    <t>CABO DE COBRE FLEXÍVEL ISOLADO, 1,5 MM², ANTI-CHAMA 450/750 V, PARA CIRCUITOS TERMINAIS - FORNECIMENTO E INSTALAÇÃO - PRETO.</t>
  </si>
  <si>
    <t xml:space="preserve"> 9.3.4 </t>
  </si>
  <si>
    <t>CABO DE COBRE FLEXÍVEL ISOLADO, 1,5 MM², ANTI-CHAMA 450/750 V, PARA CIRCUITOS TERMINAIS - FORNECIMENTO E INSTALAÇÃO - VERDE AMARELO.</t>
  </si>
  <si>
    <t xml:space="preserve"> 9.3.5 </t>
  </si>
  <si>
    <t xml:space="preserve"> 91926 </t>
  </si>
  <si>
    <t>CABO DE COBRE FLEXÍVEL ISOLADO, 2,5 MM², ANTI-CHAMA 450/750 V, PARA CIRCUITOS TERMINAIS - FORNECIMENTO E INSTALAÇÃO - AZUL CLARO.</t>
  </si>
  <si>
    <t xml:space="preserve"> 9.3.6 </t>
  </si>
  <si>
    <t>CABO DE COBRE FLEXÍVEL ISOLADO, 2,5 MM², ANTI-CHAMA 450/750 V, PARA CIRCUITOS TERMINAIS - FORNECIMENTO E INSTALAÇÃO - BRANCO.</t>
  </si>
  <si>
    <t xml:space="preserve"> 9.3.7 </t>
  </si>
  <si>
    <t>CABO DE COBRE FLEXÍVEL ISOLADO, 2,5 MM², ANTI-CHAMA 450/750 V, PARA CIRCUITOS TERMINAIS - FORNECIMENTO E INSTALAÇÃO - VERDE AMARELO.</t>
  </si>
  <si>
    <t xml:space="preserve"> 9.3.8 </t>
  </si>
  <si>
    <t xml:space="preserve"> 91928 </t>
  </si>
  <si>
    <t>CABO DE COBRE FLEXÍVEL ISOLADO, 4 MM², ANTI-CHAMA 450/750 V, PARA CIRCUITOS TERMINAIS - FORNECIMENTO E INSTALAÇÃO - AMARELO.</t>
  </si>
  <si>
    <t xml:space="preserve"> 9.3.9 </t>
  </si>
  <si>
    <t>CABO DE COBRE FLEXÍVEL ISOLADO, 4 MM², ANTI-CHAMA 450/750 V, PARA CIRCUITOS TERMINAIS - FORNECIMENTO E INSTALAÇÃO - AZUL CLARO.</t>
  </si>
  <si>
    <t xml:space="preserve"> 9.3.10 </t>
  </si>
  <si>
    <t>CABO DE COBRE FLEXÍVEL ISOLADO, 4 MM², ANTI-CHAMA 450/750 V, PARA CIRCUITOS TERMINAIS - FORNECIMENTO E INSTALAÇÃO - VERDE AMARELO.</t>
  </si>
  <si>
    <t xml:space="preserve"> 9.3.11 </t>
  </si>
  <si>
    <t xml:space="preserve"> 91930 </t>
  </si>
  <si>
    <t>CABO DE COBRE FLEXÍVEL ISOLADO, 6 MM², ANTI-CHAMA 450/750 V, PARA CIRCUITOS TERMINAIS - FORNECIMENTO E INSTALAÇÃO - PRETO.</t>
  </si>
  <si>
    <t xml:space="preserve"> 9.3.12 </t>
  </si>
  <si>
    <t>CABO DE COBRE FLEXÍVEL ISOLADO, 6 MM², ANTI-CHAMA 450/750 V, PARA CIRCUITOS TERMINAIS - FORNECIMENTO E INSTALAÇÃO - VERDE.</t>
  </si>
  <si>
    <t xml:space="preserve"> 9.3.13 </t>
  </si>
  <si>
    <t xml:space="preserve"> 96977 </t>
  </si>
  <si>
    <t>CORDOALHA DE COBRE NU 50 MM², ENTERRADA, SEM ISOLADOR - FORNECIMENTO E INSTALAÇÃO. AF_12/2017</t>
  </si>
  <si>
    <t xml:space="preserve"> 9.3.14 </t>
  </si>
  <si>
    <t xml:space="preserve"> 91927 </t>
  </si>
  <si>
    <t>CABO DE COBRE FLEXÍVEL ISOLADO, 2,5 MM², ANTI-CHAMA 0,6/1,0 KV, PARA CIRCUITOS TERMINAIS - FORNECIMENTO E INSTALAÇÃO - AMARELO</t>
  </si>
  <si>
    <t xml:space="preserve"> 9.3.15 </t>
  </si>
  <si>
    <t>CABO DE COBRE FLEXÍVEL ISOLADO, 2,5 MM², ANTI-CHAMA 0,6/1,0 KV, PARA CIRCUITOS TERMINAIS - FORNECIMENTO E INSTALAÇÃO - AZUL CLARO</t>
  </si>
  <si>
    <t xml:space="preserve"> 9.3.16 </t>
  </si>
  <si>
    <t>CABO DE COBRE FLEXÍVEL ISOLADO, 2,5 MM², ANTI-CHAMA 0,6/1,0 KV, PARA CIRCUITOS TERMINAIS - FORNECIMENTO E INSTALAÇÃO - PRETO</t>
  </si>
  <si>
    <t xml:space="preserve"> 9.3.17 </t>
  </si>
  <si>
    <t>CABO DE COBRE FLEXÍVEL ISOLADO, 2,5 MM², ANTI-CHAMA 0,6/1,0 KV, PARA CIRCUITOS TERMINAIS - FORNECIMENTO E INSTALAÇÃO - VERDE AMARELO</t>
  </si>
  <si>
    <t xml:space="preserve"> 9.3.18 </t>
  </si>
  <si>
    <t xml:space="preserve"> 91929 </t>
  </si>
  <si>
    <t>CABO DE COBRE FLEXÍVEL ISOLADO, 4 MM², ANTI-CHAMA 0,6/1,0 KV, PARA CIRCUITOS TERMINAIS - FORNECIMENTO E INSTALAÇÃO - AMARELO</t>
  </si>
  <si>
    <t xml:space="preserve"> 9.3.19 </t>
  </si>
  <si>
    <t>CABO DE COBRE FLEXÍVEL ISOLADO, 4 MM², ANTI-CHAMA 0,6/1,0 KV, PARA CIRCUITOS TERMINAIS - FORNECIMENTO E INSTALAÇÃO - AZUL CLARO</t>
  </si>
  <si>
    <t xml:space="preserve"> 9.3.20 </t>
  </si>
  <si>
    <t>CABO DE COBRE FLEXÍVEL ISOLADO, 4 MM², ANTI-CHAMA 0,6/1,0 KV, PARA CIRCUITOS TERMINAIS - FORNECIMENTO E INSTALAÇÃO - BRANCO</t>
  </si>
  <si>
    <t xml:space="preserve"> 9.3.21 </t>
  </si>
  <si>
    <t>CABO DE COBRE FLEXÍVEL ISOLADO, 4 MM², ANTI-CHAMA 0,6/1,0 KV, PARA CIRCUITOS TERMINAIS - FORNECIMENTO E INSTALAÇÃO - PRETO</t>
  </si>
  <si>
    <t xml:space="preserve"> 9.3.22 </t>
  </si>
  <si>
    <t>CABO DE COBRE FLEXÍVEL ISOLADO, 4 MM², ANTI-CHAMA 0,6/1,0 KV, PARA CIRCUITOS TERMINAIS - FORNECIMENTO E INSTALAÇÃO - VERDE AMARELO</t>
  </si>
  <si>
    <t xml:space="preserve"> 9.3.23 </t>
  </si>
  <si>
    <t>CABO DE COBRE FLEXÍVEL ISOLADO, 4 MM², ANTI-CHAMA 0,6/1,0 KV, PARA CIRCUITOS TERMINAIS - FORNECIMENTO E INSTALAÇÃO - VERMELHO</t>
  </si>
  <si>
    <t xml:space="preserve"> 9.3.24 </t>
  </si>
  <si>
    <t xml:space="preserve"> 92980 </t>
  </si>
  <si>
    <t>CABO DE COBRE FLEXÍVEL ISOLADO, 10 MM², ANTI-CHAMA 0,6/1,0 KV, PARA DISTRIBUIÇÃO - FORNECIMENTO E INSTALAÇÃO - AZUL CLARO</t>
  </si>
  <si>
    <t xml:space="preserve"> 9.3.25 </t>
  </si>
  <si>
    <t>CABO DE COBRE FLEXÍVEL ISOLADO, 10 MM², ANTI-CHAMA 0,6/1,0 KV, PARA DISTRIBUIÇÃO - FORNECIMENTO E INSTALAÇÃO - BRANCO</t>
  </si>
  <si>
    <t xml:space="preserve"> 9.3.26 </t>
  </si>
  <si>
    <t>CABO DE COBRE FLEXÍVEL ISOLADO, 10 MM², ANTI-CHAMA 0,6/1,0 KV, PARA DISTRIBUIÇÃO - FORNECIMENTO E INSTALAÇÃO - PRETO</t>
  </si>
  <si>
    <t xml:space="preserve"> 9.3.27 </t>
  </si>
  <si>
    <t>CABO DE COBRE FLEXÍVEL ISOLADO, 10 MM², ANTI-CHAMA 0,6/1,0 KV, PARA DISTRIBUIÇÃO - FORNECIMENTO E INSTALAÇÃO - VERDE AMARELO</t>
  </si>
  <si>
    <t xml:space="preserve"> 9.3.28 </t>
  </si>
  <si>
    <t>CABO DE COBRE FLEXÍVEL ISOLADO, 10 MM², ANTI-CHAMA 0,6/1,0 KV, PARA DISTRIBUIÇÃO - FORNECIMENTO E INSTALAÇÃO - VERMELHO</t>
  </si>
  <si>
    <t xml:space="preserve"> 9.3.29 </t>
  </si>
  <si>
    <t xml:space="preserve"> 91935 </t>
  </si>
  <si>
    <t>CABO DE COBRE FLEXÍVEL ISOLADO, 16 MM², ANTI-CHAMA 0,6/1,0 KV, PARA CIRCUITOS TERMINAIS - FORNECIMENTO E INSTALAÇÃO - AZUL CLARO</t>
  </si>
  <si>
    <t xml:space="preserve"> 9.3.30 </t>
  </si>
  <si>
    <t>CABO DE COBRE FLEXÍVEL ISOLADO, 16 MM², ANTI-CHAMA 0,6/1,0 KV, PARA CIRCUITOS TERMINAIS - FORNECIMENTO E INSTALAÇÃO - BRANCO</t>
  </si>
  <si>
    <t xml:space="preserve"> 9.3.31 </t>
  </si>
  <si>
    <t>CABO DE COBRE FLEXÍVEL ISOLADO, 16 MM², ANTI-CHAMA 0,6/1,0 KV, PARA CIRCUITOS TERMINAIS - FORNECIMENTO E INSTALAÇÃO - PRETO</t>
  </si>
  <si>
    <t xml:space="preserve"> 9.3.32 </t>
  </si>
  <si>
    <t>CABO DE COBRE FLEXÍVEL ISOLADO, 16 MM², ANTI-CHAMA 0,6/1,0 KV, PARA CIRCUITOS TERMINAIS - FORNECIMENTO E INSTALAÇÃO - VERMELHO</t>
  </si>
  <si>
    <t xml:space="preserve"> 9.4 </t>
  </si>
  <si>
    <t>DISPOSITIVOS DE PROTEÇÃO | COMANDO | SINALIZAÇÃO</t>
  </si>
  <si>
    <t xml:space="preserve"> 9.4.1 </t>
  </si>
  <si>
    <t xml:space="preserve"> 93653 </t>
  </si>
  <si>
    <t>DISJUNTOR MONOPOLAR TIPO DIN, CORRENTE NOMINAL DE 10A - FORNECIMENTO E INSTALAÇÃO. AF_10/2020</t>
  </si>
  <si>
    <t xml:space="preserve"> 9.4.2 </t>
  </si>
  <si>
    <t xml:space="preserve"> MG-ELE-618 </t>
  </si>
  <si>
    <t>DISJUNTOR TRIPOLAR TIPO DIN, CORRENTE NOMINAL DE 100A - FORNECIMENTO E INSTALAÇÃO.</t>
  </si>
  <si>
    <t xml:space="preserve"> 9.4.3 </t>
  </si>
  <si>
    <t xml:space="preserve"> MG-ELE-558 </t>
  </si>
  <si>
    <t>DISPOSITIVOS DE PROTEÇÃO CONTRA SURTOS (DPS) 275V, COM SINALIZAÇÃO VISUAL - CLASSE DE PROTEÇÃO II E CORRENTE NOMINAL DE 80KA.</t>
  </si>
  <si>
    <t xml:space="preserve"> 9.4.4 </t>
  </si>
  <si>
    <t xml:space="preserve"> MG-ELE-198 </t>
  </si>
  <si>
    <t>DISPOSITIVO DR, 2 POLOS, SENSIBILIDADE DE 30 MA, CORRENTE DE 25 A, TIPO AC. FORNECIMENTO E INSTALAÇÃO</t>
  </si>
  <si>
    <t xml:space="preserve"> 9.4.5 </t>
  </si>
  <si>
    <t xml:space="preserve"> MG-ELE-015 </t>
  </si>
  <si>
    <t>DISPOSITIVO DR, 4 POLOS, SENSIBILIDADE DE 30 MA, CORRENTE DE 25 A, TIPO AC. FORNECIMENTO E INSTALAÇÃO</t>
  </si>
  <si>
    <t xml:space="preserve"> 9.4.6 </t>
  </si>
  <si>
    <t xml:space="preserve"> 97596 </t>
  </si>
  <si>
    <t>SENSOR DE PRESENÇA SEM FOTOCÉLULA, FIXAÇÃO EM PAREDE - FORNECIMENTO E INSTALAÇÃO. AF_02/2020</t>
  </si>
  <si>
    <t xml:space="preserve"> 9.4.7 </t>
  </si>
  <si>
    <t xml:space="preserve"> MG-ELE-104 </t>
  </si>
  <si>
    <t>TEMPORIZADOR DIGITAL PARA FIXAÇÃO EM TRILHO DIN 35MM 220 VCA – 60 HZ - 16A E 2 CONTATOS (NA+NF). ATÉ 16 PROGRAMAÇÕES: 8 PARA ON E 8 PARA OFF DE FORMA HORÁRIO, DIÁRIA E SEMANAL. FORNECIMENTO COM BATERIA INTERNA RECARREGÁVEL NI-MH 1,2 V / 80 MAH. -  FORNECIMENTO E INSTALAÇÃO</t>
  </si>
  <si>
    <t xml:space="preserve"> 9.4.8 </t>
  </si>
  <si>
    <t xml:space="preserve"> 93673 </t>
  </si>
  <si>
    <t>DISJUNTOR TRIPOLAR TIPO DIN, CORRENTE NOMINAL DE 50A - FORNECIMENTO E INSTALAÇÃO. AF_10/2020</t>
  </si>
  <si>
    <t xml:space="preserve"> 9.4.9 </t>
  </si>
  <si>
    <t xml:space="preserve"> MG-ELE-434 </t>
  </si>
  <si>
    <t>DISJUNTOR TRIPOLAR TIPO DIN, CORRENTE NOMINAL DE 63A - FORNECIMENTO E INSTALAÇÃO. AF_04/2016</t>
  </si>
  <si>
    <t xml:space="preserve"> 9.4.10 </t>
  </si>
  <si>
    <t xml:space="preserve"> 93659 </t>
  </si>
  <si>
    <t>DISJUNTOR MONOPOLAR TIPO DIN, CORRENTE NOMINAL DE 50A - FORNECIMENTO E INSTALAÇÃO. AF_10/2020</t>
  </si>
  <si>
    <t xml:space="preserve"> 9.5 </t>
  </si>
  <si>
    <t>INTERRUPTORES | TOMADAS | ACESSÓRIOS</t>
  </si>
  <si>
    <t xml:space="preserve"> 9.5.1 </t>
  </si>
  <si>
    <t xml:space="preserve"> MG-ELE-480 </t>
  </si>
  <si>
    <t>PLACA CEGA PLÁSTICA 4"X2" COM FURO CENTRAL, INCLUINDO SUPORTE.</t>
  </si>
  <si>
    <t xml:space="preserve"> 9.5.2 </t>
  </si>
  <si>
    <t xml:space="preserve"> MG-ELE-717 </t>
  </si>
  <si>
    <t>PLACA CEGA PARA 01 FUNÇÃO RETANGULAR, INCLUINDO SUPORTE.</t>
  </si>
  <si>
    <t xml:space="preserve"> 9.5.3 </t>
  </si>
  <si>
    <t xml:space="preserve"> 91994 </t>
  </si>
  <si>
    <t>TOMADA MÉDIA DE EMBUTIR (1 MÓDULO), 2P+T 10 A, SEM SUPORTE E SEM PLACA - FORNECIMENTO E INSTALAÇÃO. AF_12/2015</t>
  </si>
  <si>
    <t xml:space="preserve"> 9.5.4 </t>
  </si>
  <si>
    <t xml:space="preserve"> MG-ELE-204 </t>
  </si>
  <si>
    <t>ESPELHO / PLACA CEGA 4" X 2". FORNECIMENTO E INSTALAÇÃO.</t>
  </si>
  <si>
    <t xml:space="preserve"> 9.5.5 </t>
  </si>
  <si>
    <t xml:space="preserve"> 91996 </t>
  </si>
  <si>
    <t>TOMADA MÉDIA DE EMBUTIR (1 MÓDULO), 2P+T 10 A, INCLUINDO SUPORTE E PLACA - FORNECIMENTO E INSTALAÇÃO. AF_12/2015</t>
  </si>
  <si>
    <t xml:space="preserve"> 9.6 </t>
  </si>
  <si>
    <t>ILUMINAÇÃO</t>
  </si>
  <si>
    <t xml:space="preserve"> 9.6.1 </t>
  </si>
  <si>
    <t xml:space="preserve"> MG-ELE-778 </t>
  </si>
  <si>
    <t>POSTE DECORATIVO PARA JARDIM EM AÇO TUBULAR, H = 3 M, COM LUMINÁRIA 40W - FORNECIMENTO E INSTALAÇÃO</t>
  </si>
  <si>
    <t xml:space="preserve"> 9.6.2 </t>
  </si>
  <si>
    <t xml:space="preserve"> MG-ELE-779 </t>
  </si>
  <si>
    <t>PROJETOR REFLETOR LED 100W</t>
  </si>
  <si>
    <t xml:space="preserve"> 9.6.3 </t>
  </si>
  <si>
    <t xml:space="preserve"> MG-ELE-708 </t>
  </si>
  <si>
    <t>LUMINÁRIA LED DE SOBREPOR 36 W - FORNECIMENTO E INSTALAÇÃO.</t>
  </si>
  <si>
    <t xml:space="preserve"> 10 </t>
  </si>
  <si>
    <t>INSTALAÇÕES TELECOMUNICAÇÕES | CFTV</t>
  </si>
  <si>
    <t xml:space="preserve"> 10.1 </t>
  </si>
  <si>
    <t xml:space="preserve"> 10.1.1 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</si>
  <si>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</si>
  <si>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</si>
  <si>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10.2 </t>
  </si>
  <si>
    <t>CAIXAS, QUADROS E RACKS</t>
  </si>
  <si>
    <t xml:space="preserve"> 10.2.1 </t>
  </si>
  <si>
    <t xml:space="preserve"> 100561 </t>
  </si>
  <si>
    <t>QUADRO DE DISTRIBUICAO PARA TELEFONE N.3, 40X40X12CM EM CHAPA METALICA, DE EMBUTIR, SEM ACESSORIOS, PADRAO TELEBRAS, FORNECIMENTO E INSTALAÇÃO. AF_11/2019</t>
  </si>
  <si>
    <t xml:space="preserve"> 10.2.2 </t>
  </si>
  <si>
    <t xml:space="preserve"> 97891 </t>
  </si>
  <si>
    <t>CAIXA ENTERRADA ELÉTRICA RETANGULAR, EM ALVENARIA COM BLOCOS DE CONCRETO, FUNDO COM BRITA, DIMENSÕES INTERNAS: 0,4X0,4X0,4 M. AF_12/2020</t>
  </si>
  <si>
    <t xml:space="preserve"> 10.2.3 </t>
  </si>
  <si>
    <t xml:space="preserve"> MG-ELE-781 </t>
  </si>
  <si>
    <t>QUADRO DE DISTRIBUIÇÃO PARA TELEFONE, 120X120X12CM EM CHAPA METALICA, DE EMBUTIR, SEM ACESSORIOS, PADRÃO TELEBRAS, FORNECIMENTO E INSTALAÇÃO.</t>
  </si>
  <si>
    <t xml:space="preserve"> 11 </t>
  </si>
  <si>
    <t>REVESTIMENTOS</t>
  </si>
  <si>
    <t xml:space="preserve"> 11.1 </t>
  </si>
  <si>
    <t xml:space="preserve"> MG-ARQ-372 </t>
  </si>
  <si>
    <t>EXECUÇÃO DE PISO EM PEDRA BASALTO FLAMEADO PRETO 40 CM X 80 CM APLICADO NO PASSEIO, ASSENTADOS SOBRE CONTRAPISO.</t>
  </si>
  <si>
    <t>M²</t>
  </si>
  <si>
    <t xml:space="preserve"> 11.2 </t>
  </si>
  <si>
    <t xml:space="preserve"> MG-ARQ-373 </t>
  </si>
  <si>
    <t>EXECUÇÃO DE PISOS EXTERNOS EM BASALTO CACÃO DIMENSÕES VARIÁVEIS - ASSENTADO SOBRE GRAMA.</t>
  </si>
  <si>
    <t xml:space="preserve"> 11.3 </t>
  </si>
  <si>
    <t xml:space="preserve"> MG-ARQ-401 </t>
  </si>
  <si>
    <t>REVESTIMENTO COM BASALTO FLAMEADO - 60 X 60 CM - ASSENTADO SOBRE ARGAMASSA EM LAREIRAS E ARQUIBANCADA.</t>
  </si>
  <si>
    <t xml:space="preserve"> 11.4 </t>
  </si>
  <si>
    <t xml:space="preserve"> 100323 </t>
  </si>
  <si>
    <t>CAMADA DE AREIA PARA PLAYGROUND</t>
  </si>
  <si>
    <t xml:space="preserve"> 11.5 </t>
  </si>
  <si>
    <t xml:space="preserve"> MG-ARQ-151 </t>
  </si>
  <si>
    <t>PISO PODOTÁTIL DIRECIONAL, DE CONCRETO, 40 X 40 CM, PRETO - FORNECIMENTO E INTALAÇÃO NO PASSEIO.</t>
  </si>
  <si>
    <t xml:space="preserve"> 11.6 </t>
  </si>
  <si>
    <t>PISO PODOTÁTIL DE ALERTA, DE CONCRETO, 40 X 40 CM, PRETO - FORNECIMENTO E INTALAÇÃO NO PASSEIO.</t>
  </si>
  <si>
    <t xml:space="preserve"> 11.7 </t>
  </si>
  <si>
    <t xml:space="preserve"> 92400 </t>
  </si>
  <si>
    <t>EXECUÇÃO DE PAVIMENTO EM PISO INTERTRAVADO, COM BLOCO RETANGULAR DE 20 X 10 CM, ESPESSURA 10 CM - ASSENTADO NA RUA ELEVADA.</t>
  </si>
  <si>
    <t xml:space="preserve"> 11.8 </t>
  </si>
  <si>
    <t xml:space="preserve"> 94275 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</si>
  <si>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</si>
  <si>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 xml:space="preserve"> 12 </t>
  </si>
  <si>
    <t>ACABAMENTOS E APARELHOS</t>
  </si>
  <si>
    <t xml:space="preserve"> 12.1 </t>
  </si>
  <si>
    <t>LOUÇAS | TANQUES</t>
  </si>
  <si>
    <t xml:space="preserve"> 12.1.1 </t>
  </si>
  <si>
    <t xml:space="preserve"> 86888 </t>
  </si>
  <si>
    <t>VASO SANITÁRIO SIFONADO COM CAIXA ACOPLADA LOUÇA BRANCA - FORNECIMENTO E INSTALAÇÃO. AF_01/2020</t>
  </si>
  <si>
    <t xml:space="preserve"> 12.1.2 </t>
  </si>
  <si>
    <t xml:space="preserve"> MG-ARQ-192 </t>
  </si>
  <si>
    <t>LAVATORIO DE CANTO DE LOUCA BRANCA, SUSPENSO (SEM COLUNA), DIMENSOES 40 X 30 CM (L X C) OU EQUIVALENTE - FORNECIMENTO E INSTALAÇÃO. AF_01/2020</t>
  </si>
  <si>
    <t xml:space="preserve"> 12.1.3 </t>
  </si>
  <si>
    <t xml:space="preserve"> 86902 </t>
  </si>
  <si>
    <t>LAVATÓRIO LOUÇA BRANCA COM COLUNA, *44 X 35,5* CM, PADRÃO POPULAR - FORNECIMENTO E INSTALAÇÃO. AF_01/2020</t>
  </si>
  <si>
    <t xml:space="preserve"> 12.1.4 </t>
  </si>
  <si>
    <t xml:space="preserve"> 86901 </t>
  </si>
  <si>
    <t>CUBA DE EMBUTIR OVAL EM LOUÇA BRANCA, 35 X 50CM OU EQUIVALENTE - FORNECIMENTO E INSTALAÇÃO. AF_01/2020</t>
  </si>
  <si>
    <t xml:space="preserve"> 12.2 </t>
  </si>
  <si>
    <t>METAIS</t>
  </si>
  <si>
    <t xml:space="preserve"> 12.2.1 </t>
  </si>
  <si>
    <t xml:space="preserve"> 86915 </t>
  </si>
  <si>
    <t>TORNEIRA CROMADA DE MESA, 1/2 OU 3/4, PARA LAVATÓRIO, PADRÃO MÉDIO - FORNECIMENTO E INSTALAÇÃO. AF_01/2020</t>
  </si>
  <si>
    <t xml:space="preserve"> 12.2.2 </t>
  </si>
  <si>
    <t xml:space="preserve"> 100866 </t>
  </si>
  <si>
    <t>BARRA DE APOIO RETA, EM ACO INOX POLIDO, COMPRIMENTO 60CM, FIXADA NA PAREDE - FORNECIMENTO E INSTALAÇÃO. AF_01/2020</t>
  </si>
  <si>
    <t xml:space="preserve"> 12.2.3 </t>
  </si>
  <si>
    <t xml:space="preserve"> 100868 </t>
  </si>
  <si>
    <t>BARRA DE APOIO RETA, EM ACO INOX POLIDO, COMPRIMENTO 80 CM,  FIXADA NA PAREDE - FORNECIMENTO E INSTALAÇÃO. AF_01/2020</t>
  </si>
  <si>
    <t xml:space="preserve"> 12.2.4 </t>
  </si>
  <si>
    <t xml:space="preserve"> MG-ARQ-004 </t>
  </si>
  <si>
    <t>TORNEIRA CROMADA DE MESA PARA LAVATORIO TEMPORIZADA PRESSAO BICA BAIXA</t>
  </si>
  <si>
    <t xml:space="preserve">UN </t>
  </si>
  <si>
    <t xml:space="preserve"> 12.3 </t>
  </si>
  <si>
    <t>BANCADAS</t>
  </si>
  <si>
    <t xml:space="preserve"> 12.3.1 </t>
  </si>
  <si>
    <t xml:space="preserve"> 86889 </t>
  </si>
  <si>
    <t>BANCADA DE GRANITO CINZA POLIDO, DE 1,50 X 0,60 M, PARA LAVATÓRIOS - FORNECIMENTO E INSTALAÇÃO.</t>
  </si>
  <si>
    <t xml:space="preserve"> 13 </t>
  </si>
  <si>
    <t>PAISAGISMO</t>
  </si>
  <si>
    <t xml:space="preserve"> 13.1 </t>
  </si>
  <si>
    <t xml:space="preserve"> 98505 </t>
  </si>
  <si>
    <t>PLANTIO DE ARBUSTO PARA FORRAÇÃO, TIPO ALISSO.</t>
  </si>
  <si>
    <t xml:space="preserve"> 13.2 </t>
  </si>
  <si>
    <t xml:space="preserve"> MG-PAI-036 </t>
  </si>
  <si>
    <t>OLIVEIRA - OLEA EUROPAEA - H=2,50M - PLANTIO</t>
  </si>
  <si>
    <t xml:space="preserve"> 13.3 </t>
  </si>
  <si>
    <t xml:space="preserve"> MG-PAI-035 </t>
  </si>
  <si>
    <t>ÁRVORE CEREJEIRA ADULTA - PLANTIO</t>
  </si>
  <si>
    <t xml:space="preserve"> 13.4 </t>
  </si>
  <si>
    <t xml:space="preserve"> MG-ARQ-012 </t>
  </si>
  <si>
    <t>PLANTIO DE MUDAS DE FLORES TIPO MINI ROSA VERMELHA</t>
  </si>
  <si>
    <t xml:space="preserve"> 13.5 </t>
  </si>
  <si>
    <t xml:space="preserve"> 9126 </t>
  </si>
  <si>
    <t>ORSE</t>
  </si>
  <si>
    <t>IPÊ ROXO (TABEBUIA AVELLANEDAE) H= 1,00M - FORNECIMENTO E PLANTIO.</t>
  </si>
  <si>
    <t>un</t>
  </si>
  <si>
    <t xml:space="preserve"> 13.6 </t>
  </si>
  <si>
    <t xml:space="preserve"> 98511 </t>
  </si>
  <si>
    <t>PLANTIO DE ÁRVORE ORNAMENTAL TIPO GLICÍNIA COM ALTURA DE MUDA DE 1,00 M.</t>
  </si>
  <si>
    <t xml:space="preserve"> 13.7 </t>
  </si>
  <si>
    <t xml:space="preserve"> 103946 </t>
  </si>
  <si>
    <t>PLANTIO DE GRAMA SÃO CARLOS, EM PLACAS.</t>
  </si>
  <si>
    <t xml:space="preserve"> 14 </t>
  </si>
  <si>
    <t>MOBILIÁRIO URBANO</t>
  </si>
  <si>
    <t xml:space="preserve"> 14.1 </t>
  </si>
  <si>
    <t xml:space="preserve"> MG-SED-150 </t>
  </si>
  <si>
    <t>INSTALAÇÃO DE EQUIPAMENTOS DE GINÁSTICA PARA ACADEMIA AO AR LIVRE, INSTALADO SOBRE PISO DE CONCRETO EXISTENTE.</t>
  </si>
  <si>
    <t xml:space="preserve"> 14.2 </t>
  </si>
  <si>
    <t xml:space="preserve"> MG-PAI-008 </t>
  </si>
  <si>
    <t>LIXEIRA EM MADEIRA COM TAMPA FIXADA EM ESTRUTURA TUBULAR EM AÇO.</t>
  </si>
  <si>
    <t xml:space="preserve"> 14.3 </t>
  </si>
  <si>
    <t xml:space="preserve"> MG-SED-127 </t>
  </si>
  <si>
    <t>BICICLETÁRIO EM TUBO AÇO GALVANIZADO, D = 3" , DIMENSÃO H = 85, L = 45 CM, FIXADO COM CHUMBADOR, PINTADO COM ESMALTE SINTÉTICO COM FUNDO E ACABAMENTO.</t>
  </si>
  <si>
    <t xml:space="preserve"> 14.4 </t>
  </si>
  <si>
    <t xml:space="preserve"> MG-PAI-015 </t>
  </si>
  <si>
    <t>BANCO LINEAR DE MADEIRA COM ESTRUTURA DE FERRO, LARGURA DE 45M E SEM ENCOSTO.</t>
  </si>
  <si>
    <t xml:space="preserve"> 14.5 </t>
  </si>
  <si>
    <t xml:space="preserve"> MG-PAI-012 </t>
  </si>
  <si>
    <t>BANCO COM ENCOSTO DE MADEIRA E BRAÇO DE ESTRUTURA METÁLICA E ASSENTOS DE MADEIRA DE 50CM DE LARGURA - FABRICAÇÃO E INTSALAÇÃO</t>
  </si>
  <si>
    <t xml:space="preserve"> 14.6 </t>
  </si>
  <si>
    <t xml:space="preserve"> 5213464 </t>
  </si>
  <si>
    <t>SICRO3</t>
  </si>
  <si>
    <t>PLACAS DE SINALIZAÇÃO DE TRÂNSITO D= 60 CM - COM PELÍCULA RETRORREFLETIVA TIPO 1 + SI - FORNECIMENTO E IMPLANTAÇÃO.</t>
  </si>
  <si>
    <t xml:space="preserve"> 15 </t>
  </si>
  <si>
    <t>LAREIRAS</t>
  </si>
  <si>
    <t xml:space="preserve"> 15.1 </t>
  </si>
  <si>
    <t xml:space="preserve"> MG-PAI-033 </t>
  </si>
  <si>
    <t>LAREIRA EXTERNA 100 CM - TACHO CORTEN</t>
  </si>
  <si>
    <t xml:space="preserve"> 16 </t>
  </si>
  <si>
    <t>PINTURA</t>
  </si>
  <si>
    <t xml:space="preserve"> 16.1 </t>
  </si>
  <si>
    <t xml:space="preserve"> MG-SED-151 </t>
  </si>
  <si>
    <t>REVITALIZAÇÃO DE PINTURA EM EQUIPAMENTOS DE ACADEMIA AO AR LIVRE - INCLUSO TRANSPORTE DO LOCAL DE ARMAZENAMENTO ATÉ O LOCAL DE INSTALAÇÃO.</t>
  </si>
  <si>
    <t xml:space="preserve"> 16.2 </t>
  </si>
  <si>
    <t xml:space="preserve"> 102500 </t>
  </si>
  <si>
    <t>PINTURA DE DEMARCAÇÃO DE VAGA COM TINTA ACRÍLICA, E = 10 CM, APLICAÇÃO MANUAL. AF_05/2021</t>
  </si>
  <si>
    <t xml:space="preserve"> 16.3 </t>
  </si>
  <si>
    <t xml:space="preserve"> 102509 </t>
  </si>
  <si>
    <t>PINTURA DE FAIXA DE PEDESTRE OU ZEBRADA TINTA RETRORREFLETIVA A BASE DE RESINA ACRÍLICA COM MICROESFERAS DE VIDRO, E = 30 CM, APLICAÇÃO MANUAL.</t>
  </si>
  <si>
    <t xml:space="preserve"> 17 </t>
  </si>
  <si>
    <t>LIMPEZA FINAL DE ENTREGA DE OBRA</t>
  </si>
  <si>
    <t xml:space="preserve"> 17.1 </t>
  </si>
  <si>
    <t xml:space="preserve"> MG-SED-055 </t>
  </si>
  <si>
    <t>LIMPEZA FINAL DA OBRA</t>
  </si>
  <si>
    <t>Totais -&gt;</t>
  </si>
  <si>
    <t>349.751,29</t>
  </si>
  <si>
    <t>1.618.460,07</t>
  </si>
  <si>
    <t>1.968.211,36</t>
  </si>
  <si>
    <t>Total sem BDI</t>
  </si>
  <si>
    <t>Total do BDI</t>
  </si>
  <si>
    <t>Total Geral</t>
  </si>
  <si>
    <t>MAGNUS ENGENHARIA E ARQUITETURA LTDA.</t>
  </si>
  <si>
    <t>ORÇAMENTO SINTÉTICO DE MATERIAIS E MÃO-DE-OBRA</t>
  </si>
  <si>
    <t xml:space="preserve">PROPRIETÁRIO: </t>
  </si>
  <si>
    <t>PREFEITURA MUNICIPAL DE RANCHO QUEIMADO</t>
  </si>
  <si>
    <t>Bases referenciais</t>
  </si>
  <si>
    <t>B. D. I. Referencial</t>
  </si>
  <si>
    <t>B.D.I Diferenciado</t>
  </si>
  <si>
    <t xml:space="preserve">OBRA: </t>
  </si>
  <si>
    <t>REVITALIZAÇÃO PRAÇA TEÓFILO SCHUTZ</t>
  </si>
  <si>
    <t xml:space="preserve">LOCAL: </t>
  </si>
  <si>
    <t>Praça Teófilo Schutz, Bairro Taquaras, Rancho Queimado / SC</t>
  </si>
  <si>
    <t>Sem desoneração</t>
  </si>
  <si>
    <t xml:space="preserve">PRAZO: </t>
  </si>
  <si>
    <t>REV 04</t>
  </si>
  <si>
    <t>07 MESES</t>
  </si>
  <si>
    <t>SINAPI - 04/2023 - SC
SICRO3 - 01/2023 - SC
ORSE - 03/2023 - SE</t>
  </si>
  <si>
    <t>_______________________________________________________________
Responsável Técnico:
ROBSON CARLOS SANTOS - Eng. Civil
CREA/SC: 062935-8</t>
  </si>
  <si>
    <t>ITAJAÍ, 31 DE MAIO DE 2023</t>
  </si>
  <si>
    <t>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</si>
</sst>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00\ &quot;MESES&quot;"/>
  </numFmts>
  <fonts count="3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8"/>
      <name val="Verdana"/>
      <family val="2"/>
    </font>
    <font>
      <sz val="10"/>
      <name val="Arial"/>
      <family val="2"/>
    </font>
    <font>
      <sz val="11"/>
      <name val="Calibri"/>
      <family val="2"/>
      <scheme val="minor"/>
    </font>
    <font>
      <i/>
      <sz val="10"/>
      <name val="Arial"/>
      <family val="2"/>
    </font>
    <font>
      <b/>
      <sz val="8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color theme="4" tint="-0.249977111117893"/>
      <name val="Arial"/>
      <family val="1"/>
    </font>
    <font>
      <sz val="11"/>
      <color theme="4" tint="-0.249977111117893"/>
      <name val="Arial"/>
      <family val="1"/>
    </font>
    <font>
      <b/>
      <sz val="9"/>
      <color theme="4" tint="-0.249977111117893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8CBAD"/>
      </patternFill>
    </fill>
    <fill>
      <patternFill patternType="solid">
        <fgColor rgb="FFF8CBAD"/>
      </patternFill>
    </fill>
    <fill>
      <patternFill patternType="solid">
        <fgColor rgb="FFF8CBAD"/>
      </patternFill>
    </fill>
    <fill>
      <patternFill patternType="solid">
        <fgColor rgb="FFF8CBAD"/>
      </patternFill>
    </fill>
    <fill>
      <patternFill patternType="solid">
        <fgColor rgb="FFF7F7F7"/>
      </patternFill>
    </fill>
    <fill>
      <patternFill patternType="solid">
        <fgColor rgb="FFF7F7F7"/>
      </patternFill>
    </fill>
    <fill>
      <patternFill patternType="solid">
        <fgColor rgb="FFF7F7F7"/>
      </patternFill>
    </fill>
    <fill>
      <patternFill patternType="solid">
        <fgColor rgb="FFF7F7F7"/>
      </patternFill>
    </fill>
    <fill>
      <patternFill patternType="solid">
        <fgColor rgb="FFF7F7F7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73">
    <xf numFmtId="0" fontId="0" fillId="0" borderId="0" xfId="0"/>
    <xf numFmtId="0" fontId="22" fillId="21" borderId="0" xfId="0" applyFont="1" applyFill="1" applyAlignment="1">
      <alignment horizontal="center" vertical="center" wrapText="1"/>
    </xf>
    <xf numFmtId="0" fontId="22" fillId="21" borderId="0" xfId="0" applyFont="1" applyFill="1" applyAlignment="1">
      <alignment horizontal="center" vertical="center"/>
    </xf>
    <xf numFmtId="0" fontId="0" fillId="21" borderId="0" xfId="0" applyFill="1" applyAlignment="1">
      <alignment vertical="center"/>
    </xf>
    <xf numFmtId="0" fontId="0" fillId="21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24" fillId="21" borderId="0" xfId="0" applyFont="1" applyFill="1" applyAlignment="1">
      <alignment horizontal="center" vertical="center"/>
    </xf>
    <xf numFmtId="0" fontId="24" fillId="21" borderId="0" xfId="0" applyFont="1" applyFill="1" applyAlignment="1">
      <alignment horizontal="center" vertical="center" wrapText="1"/>
    </xf>
    <xf numFmtId="0" fontId="25" fillId="21" borderId="0" xfId="0" applyFont="1" applyFill="1" applyAlignment="1">
      <alignment horizontal="center" vertical="center" wrapText="1"/>
    </xf>
    <xf numFmtId="0" fontId="26" fillId="21" borderId="0" xfId="0" applyFont="1" applyFill="1" applyAlignment="1">
      <alignment vertical="center"/>
    </xf>
    <xf numFmtId="0" fontId="27" fillId="21" borderId="0" xfId="0" applyFont="1" applyFill="1" applyAlignment="1">
      <alignment vertical="center"/>
    </xf>
    <xf numFmtId="0" fontId="28" fillId="21" borderId="13" xfId="0" applyFont="1" applyFill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29" fillId="21" borderId="0" xfId="0" applyFont="1" applyFill="1" applyAlignment="1">
      <alignment horizontal="right" vertical="center" wrapText="1"/>
    </xf>
    <xf numFmtId="0" fontId="24" fillId="21" borderId="0" xfId="0" applyFont="1" applyFill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24" fillId="21" borderId="0" xfId="0" applyFont="1" applyFill="1" applyAlignment="1">
      <alignment horizontal="left" vertical="center" wrapText="1"/>
    </xf>
    <xf numFmtId="0" fontId="34" fillId="21" borderId="15" xfId="0" applyFont="1" applyFill="1" applyBorder="1" applyAlignment="1">
      <alignment horizontal="right" vertical="center"/>
    </xf>
    <xf numFmtId="0" fontId="1" fillId="20" borderId="0" xfId="0" applyFont="1" applyFill="1" applyAlignment="1">
      <alignment horizontal="center" vertical="center" wrapText="1"/>
    </xf>
    <xf numFmtId="0" fontId="35" fillId="20" borderId="0" xfId="0" applyFont="1" applyFill="1" applyAlignment="1">
      <alignment horizontal="left" vertical="center"/>
    </xf>
    <xf numFmtId="0" fontId="10" fillId="2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right" vertical="center" wrapText="1"/>
    </xf>
    <xf numFmtId="4" fontId="8" fillId="8" borderId="6" xfId="0" applyNumberFormat="1" applyFont="1" applyFill="1" applyBorder="1" applyAlignment="1">
      <alignment horizontal="right" vertical="center" wrapText="1"/>
    </xf>
    <xf numFmtId="164" fontId="9" fillId="9" borderId="7" xfId="0" applyNumberFormat="1" applyFont="1" applyFill="1" applyBorder="1" applyAlignment="1">
      <alignment horizontal="right" vertical="center" wrapText="1"/>
    </xf>
    <xf numFmtId="0" fontId="11" fillId="10" borderId="8" xfId="0" applyFont="1" applyFill="1" applyBorder="1" applyAlignment="1">
      <alignment horizontal="left" vertical="center" wrapText="1"/>
    </xf>
    <xf numFmtId="0" fontId="13" fillId="12" borderId="10" xfId="0" applyFont="1" applyFill="1" applyBorder="1" applyAlignment="1">
      <alignment horizontal="center" vertical="center" wrapText="1"/>
    </xf>
    <xf numFmtId="0" fontId="11" fillId="10" borderId="8" xfId="0" applyFont="1" applyFill="1" applyBorder="1" applyAlignment="1">
      <alignment horizontal="center" vertical="center" wrapText="1"/>
    </xf>
    <xf numFmtId="0" fontId="12" fillId="11" borderId="9" xfId="0" applyFont="1" applyFill="1" applyBorder="1" applyAlignment="1">
      <alignment horizontal="center" vertical="center" wrapText="1"/>
    </xf>
    <xf numFmtId="4" fontId="14" fillId="13" borderId="11" xfId="0" applyNumberFormat="1" applyFont="1" applyFill="1" applyBorder="1" applyAlignment="1">
      <alignment horizontal="right" vertical="center" wrapText="1"/>
    </xf>
    <xf numFmtId="164" fontId="15" fillId="14" borderId="12" xfId="0" applyNumberFormat="1" applyFont="1" applyFill="1" applyBorder="1" applyAlignment="1">
      <alignment horizontal="right" vertical="center" wrapText="1"/>
    </xf>
    <xf numFmtId="0" fontId="17" fillId="16" borderId="0" xfId="0" applyFont="1" applyFill="1" applyAlignment="1">
      <alignment horizontal="right" vertical="center" wrapText="1"/>
    </xf>
    <xf numFmtId="0" fontId="20" fillId="19" borderId="0" xfId="0" applyFont="1" applyFill="1" applyAlignment="1">
      <alignment horizontal="center" vertical="center" wrapText="1"/>
    </xf>
    <xf numFmtId="0" fontId="19" fillId="18" borderId="0" xfId="0" applyFont="1" applyFill="1" applyAlignment="1">
      <alignment horizontal="left" vertical="center" wrapText="1"/>
    </xf>
    <xf numFmtId="0" fontId="0" fillId="0" borderId="0" xfId="0" applyAlignment="1">
      <alignment horizontal="center" vertical="center"/>
    </xf>
    <xf numFmtId="4" fontId="13" fillId="12" borderId="10" xfId="0" applyNumberFormat="1" applyFont="1" applyFill="1" applyBorder="1" applyAlignment="1">
      <alignment horizontal="right" vertical="center" wrapText="1"/>
    </xf>
    <xf numFmtId="4" fontId="7" fillId="7" borderId="5" xfId="0" applyNumberFormat="1" applyFont="1" applyFill="1" applyBorder="1" applyAlignment="1">
      <alignment horizontal="right" vertical="center" wrapText="1"/>
    </xf>
    <xf numFmtId="0" fontId="37" fillId="23" borderId="4" xfId="0" applyFont="1" applyFill="1" applyBorder="1" applyAlignment="1">
      <alignment horizontal="left" vertical="center" wrapText="1"/>
    </xf>
    <xf numFmtId="0" fontId="37" fillId="23" borderId="4" xfId="0" applyFont="1" applyFill="1" applyBorder="1" applyAlignment="1">
      <alignment horizontal="center" vertical="center" wrapText="1"/>
    </xf>
    <xf numFmtId="0" fontId="37" fillId="23" borderId="5" xfId="0" applyFont="1" applyFill="1" applyBorder="1" applyAlignment="1">
      <alignment horizontal="right" vertical="center" wrapText="1"/>
    </xf>
    <xf numFmtId="4" fontId="37" fillId="23" borderId="6" xfId="0" applyNumberFormat="1" applyFont="1" applyFill="1" applyBorder="1" applyAlignment="1">
      <alignment horizontal="right" vertical="center" wrapText="1"/>
    </xf>
    <xf numFmtId="164" fontId="37" fillId="23" borderId="7" xfId="0" applyNumberFormat="1" applyFont="1" applyFill="1" applyBorder="1" applyAlignment="1">
      <alignment horizontal="right" vertical="center" wrapText="1"/>
    </xf>
    <xf numFmtId="4" fontId="37" fillId="23" borderId="5" xfId="0" applyNumberFormat="1" applyFont="1" applyFill="1" applyBorder="1" applyAlignment="1">
      <alignment horizontal="right" vertical="center" wrapText="1"/>
    </xf>
    <xf numFmtId="0" fontId="23" fillId="21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5" fontId="24" fillId="21" borderId="14" xfId="0" applyNumberFormat="1" applyFont="1" applyFill="1" applyBorder="1" applyAlignment="1">
      <alignment horizontal="left" vertical="center" wrapText="1"/>
    </xf>
    <xf numFmtId="0" fontId="17" fillId="16" borderId="0" xfId="0" applyFont="1" applyFill="1" applyAlignment="1">
      <alignment horizontal="right" vertical="center" wrapText="1"/>
    </xf>
    <xf numFmtId="0" fontId="16" fillId="15" borderId="0" xfId="0" applyFont="1" applyFill="1" applyAlignment="1">
      <alignment horizontal="left" vertical="center" wrapText="1"/>
    </xf>
    <xf numFmtId="4" fontId="18" fillId="17" borderId="0" xfId="0" applyNumberFormat="1" applyFont="1" applyFill="1" applyAlignment="1">
      <alignment horizontal="right" vertical="center" wrapText="1"/>
    </xf>
    <xf numFmtId="0" fontId="36" fillId="22" borderId="0" xfId="0" applyFont="1" applyFill="1" applyAlignment="1">
      <alignment horizontal="center" wrapText="1"/>
    </xf>
    <xf numFmtId="0" fontId="22" fillId="21" borderId="0" xfId="0" applyFont="1" applyFill="1" applyAlignment="1">
      <alignment horizontal="center" vertical="center" wrapText="1"/>
    </xf>
    <xf numFmtId="0" fontId="24" fillId="21" borderId="14" xfId="0" applyFont="1" applyFill="1" applyBorder="1" applyAlignment="1">
      <alignment horizontal="left" vertical="center"/>
    </xf>
    <xf numFmtId="0" fontId="24" fillId="21" borderId="15" xfId="0" applyFont="1" applyFill="1" applyBorder="1" applyAlignment="1">
      <alignment horizontal="left" vertical="center"/>
    </xf>
    <xf numFmtId="0" fontId="30" fillId="20" borderId="16" xfId="0" applyFont="1" applyFill="1" applyBorder="1" applyAlignment="1">
      <alignment horizontal="center" vertical="center" wrapText="1"/>
    </xf>
    <xf numFmtId="0" fontId="30" fillId="20" borderId="17" xfId="0" applyFont="1" applyFill="1" applyBorder="1" applyAlignment="1">
      <alignment horizontal="center" vertical="center" wrapText="1"/>
    </xf>
    <xf numFmtId="0" fontId="30" fillId="20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26" fillId="21" borderId="14" xfId="0" applyFont="1" applyFill="1" applyBorder="1" applyAlignment="1">
      <alignment horizontal="left" vertical="center"/>
    </xf>
    <xf numFmtId="0" fontId="31" fillId="0" borderId="14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32" fillId="21" borderId="16" xfId="0" applyFont="1" applyFill="1" applyBorder="1" applyAlignment="1">
      <alignment horizontal="left" vertical="center" wrapText="1"/>
    </xf>
    <xf numFmtId="10" fontId="32" fillId="20" borderId="16" xfId="1" applyNumberFormat="1" applyFont="1" applyFill="1" applyBorder="1" applyAlignment="1">
      <alignment horizontal="center" vertical="center" wrapText="1"/>
    </xf>
    <xf numFmtId="0" fontId="33" fillId="21" borderId="16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0" fontId="26" fillId="0" borderId="3" xfId="0" applyNumberFormat="1" applyFont="1" applyFill="1" applyBorder="1" applyAlignment="1">
      <alignment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86677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8"/>
  <sheetViews>
    <sheetView showGridLines="0" tabSelected="1" showOutlineSymbols="0" showWhiteSpace="0" view="pageBreakPreview" zoomScale="70" zoomScaleNormal="100" zoomScaleSheetLayoutView="70" workbookViewId="0">
      <selection activeCell="Q14" sqref="Q14"/>
    </sheetView>
  </sheetViews>
  <sheetFormatPr defaultRowHeight="13.8" x14ac:dyDescent="0.25"/>
  <cols>
    <col min="1" max="1" width="8.09765625" style="5" customWidth="1"/>
    <col min="2" max="2" width="9.19921875" style="5" customWidth="1"/>
    <col min="3" max="3" width="6.8984375" style="5" bestFit="1" customWidth="1"/>
    <col min="4" max="4" width="60" style="5" bestFit="1" customWidth="1"/>
    <col min="5" max="5" width="5" style="5" bestFit="1" customWidth="1"/>
    <col min="6" max="6" width="7.3984375" style="5" bestFit="1" customWidth="1"/>
    <col min="7" max="7" width="8.8984375" style="5" customWidth="1"/>
    <col min="8" max="9" width="8.296875" style="5" bestFit="1" customWidth="1"/>
    <col min="10" max="10" width="8.796875" style="5" bestFit="1" customWidth="1"/>
    <col min="11" max="11" width="11.09765625" style="5" customWidth="1"/>
    <col min="12" max="12" width="12.09765625" style="5" customWidth="1"/>
    <col min="13" max="13" width="10.69921875" style="5" bestFit="1" customWidth="1"/>
    <col min="14" max="14" width="7.5" style="5" customWidth="1"/>
    <col min="15" max="15" width="6.5" style="69" bestFit="1" customWidth="1"/>
    <col min="16" max="16384" width="8.796875" style="5"/>
  </cols>
  <sheetData>
    <row r="1" spans="1:15" ht="15" customHeight="1" x14ac:dyDescent="0.25">
      <c r="A1" s="1"/>
      <c r="B1" s="1"/>
      <c r="C1" s="2"/>
      <c r="D1" s="3"/>
      <c r="E1" s="4"/>
      <c r="F1" s="3"/>
      <c r="G1" s="3"/>
      <c r="H1" s="3"/>
      <c r="I1" s="3"/>
      <c r="J1" s="3"/>
      <c r="K1" s="3"/>
      <c r="L1" s="3"/>
      <c r="M1" s="3"/>
      <c r="N1" s="3"/>
    </row>
    <row r="2" spans="1:15" ht="15" customHeight="1" x14ac:dyDescent="0.25">
      <c r="A2" s="55" t="s">
        <v>731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5" ht="15" customHeight="1" x14ac:dyDescent="0.25">
      <c r="A3" s="46" t="s">
        <v>732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5" ht="36" customHeight="1" x14ac:dyDescent="0.25">
      <c r="A4" s="6"/>
      <c r="B4" s="4"/>
      <c r="C4" s="4"/>
      <c r="D4" s="3"/>
      <c r="E4" s="7"/>
      <c r="F4" s="8"/>
      <c r="G4" s="9"/>
      <c r="H4" s="10"/>
      <c r="I4" s="10"/>
      <c r="J4" s="3"/>
      <c r="K4" s="3"/>
      <c r="L4" s="3"/>
      <c r="M4" s="3"/>
      <c r="N4" s="3"/>
    </row>
    <row r="5" spans="1:15" ht="15" customHeight="1" x14ac:dyDescent="0.25">
      <c r="A5" s="11" t="s">
        <v>733</v>
      </c>
      <c r="B5" s="12"/>
      <c r="C5" s="56" t="s">
        <v>734</v>
      </c>
      <c r="D5" s="56"/>
      <c r="E5" s="56"/>
      <c r="F5" s="57"/>
      <c r="G5" s="13"/>
      <c r="H5" s="58" t="s">
        <v>735</v>
      </c>
      <c r="I5" s="58"/>
      <c r="J5" s="58"/>
      <c r="K5" s="59" t="s">
        <v>736</v>
      </c>
      <c r="L5" s="59" t="s">
        <v>737</v>
      </c>
      <c r="M5" s="58" t="s">
        <v>0</v>
      </c>
      <c r="N5" s="58"/>
    </row>
    <row r="6" spans="1:15" ht="15" customHeight="1" x14ac:dyDescent="0.25">
      <c r="A6" s="11" t="s">
        <v>738</v>
      </c>
      <c r="B6" s="12"/>
      <c r="C6" s="56" t="s">
        <v>739</v>
      </c>
      <c r="D6" s="61"/>
      <c r="E6" s="61"/>
      <c r="F6" s="62"/>
      <c r="G6" s="14"/>
      <c r="H6" s="59"/>
      <c r="I6" s="59"/>
      <c r="J6" s="59"/>
      <c r="K6" s="60"/>
      <c r="L6" s="60"/>
      <c r="M6" s="58"/>
      <c r="N6" s="58"/>
    </row>
    <row r="7" spans="1:15" ht="14.25" customHeight="1" x14ac:dyDescent="0.25">
      <c r="A7" s="11" t="s">
        <v>740</v>
      </c>
      <c r="B7" s="15"/>
      <c r="C7" s="63" t="s">
        <v>741</v>
      </c>
      <c r="D7" s="64"/>
      <c r="E7" s="64"/>
      <c r="F7" s="65"/>
      <c r="G7" s="16"/>
      <c r="H7" s="66" t="s">
        <v>746</v>
      </c>
      <c r="I7" s="66"/>
      <c r="J7" s="66"/>
      <c r="K7" s="67">
        <v>0.20349999999999999</v>
      </c>
      <c r="L7" s="67">
        <v>0.111</v>
      </c>
      <c r="M7" s="68" t="s">
        <v>742</v>
      </c>
      <c r="N7" s="68"/>
    </row>
    <row r="8" spans="1:15" ht="15.75" customHeight="1" x14ac:dyDescent="0.25">
      <c r="A8" s="11" t="s">
        <v>743</v>
      </c>
      <c r="B8" s="15"/>
      <c r="C8" s="50" t="s">
        <v>745</v>
      </c>
      <c r="D8" s="50"/>
      <c r="E8" s="50"/>
      <c r="F8" s="17" t="s">
        <v>744</v>
      </c>
      <c r="G8" s="3"/>
      <c r="H8" s="66"/>
      <c r="I8" s="66"/>
      <c r="J8" s="66"/>
      <c r="K8" s="67"/>
      <c r="L8" s="67"/>
      <c r="M8" s="68"/>
      <c r="N8" s="68"/>
    </row>
    <row r="9" spans="1:15" x14ac:dyDescent="0.25">
      <c r="A9" s="18"/>
      <c r="H9" s="66"/>
      <c r="I9" s="66"/>
      <c r="J9" s="66"/>
      <c r="K9" s="67"/>
      <c r="L9" s="67"/>
      <c r="M9" s="68"/>
      <c r="N9" s="68"/>
    </row>
    <row r="10" spans="1:15" x14ac:dyDescent="0.25">
      <c r="A10" s="21"/>
    </row>
    <row r="11" spans="1:15" s="37" customFormat="1" x14ac:dyDescent="0.25">
      <c r="A11" s="47" t="s">
        <v>1</v>
      </c>
      <c r="B11" s="48" t="s">
        <v>2</v>
      </c>
      <c r="C11" s="47" t="s">
        <v>3</v>
      </c>
      <c r="D11" s="47" t="s">
        <v>4</v>
      </c>
      <c r="E11" s="49" t="s">
        <v>5</v>
      </c>
      <c r="F11" s="48" t="s">
        <v>6</v>
      </c>
      <c r="G11" s="48" t="s">
        <v>7</v>
      </c>
      <c r="H11" s="49" t="s">
        <v>8</v>
      </c>
      <c r="I11" s="47"/>
      <c r="J11" s="47"/>
      <c r="K11" s="49" t="s">
        <v>9</v>
      </c>
      <c r="L11" s="47"/>
      <c r="M11" s="47"/>
      <c r="N11" s="48" t="s">
        <v>10</v>
      </c>
      <c r="O11" s="70" t="s">
        <v>749</v>
      </c>
    </row>
    <row r="12" spans="1:15" s="37" customFormat="1" x14ac:dyDescent="0.25">
      <c r="A12" s="48"/>
      <c r="B12" s="48"/>
      <c r="C12" s="48"/>
      <c r="D12" s="48"/>
      <c r="E12" s="48"/>
      <c r="F12" s="48"/>
      <c r="G12" s="48"/>
      <c r="H12" s="22" t="s">
        <v>11</v>
      </c>
      <c r="I12" s="22" t="s">
        <v>12</v>
      </c>
      <c r="J12" s="22" t="s">
        <v>9</v>
      </c>
      <c r="K12" s="22" t="s">
        <v>11</v>
      </c>
      <c r="L12" s="22" t="s">
        <v>12</v>
      </c>
      <c r="M12" s="22" t="s">
        <v>9</v>
      </c>
      <c r="N12" s="48"/>
      <c r="O12" s="71"/>
    </row>
    <row r="13" spans="1:15" x14ac:dyDescent="0.25">
      <c r="A13" s="40" t="s">
        <v>13</v>
      </c>
      <c r="B13" s="41"/>
      <c r="C13" s="41"/>
      <c r="D13" s="40" t="s">
        <v>14</v>
      </c>
      <c r="E13" s="40"/>
      <c r="F13" s="42"/>
      <c r="G13" s="40"/>
      <c r="H13" s="40"/>
      <c r="I13" s="40"/>
      <c r="J13" s="40"/>
      <c r="K13" s="40"/>
      <c r="L13" s="40"/>
      <c r="M13" s="43">
        <v>6353.63</v>
      </c>
      <c r="N13" s="44">
        <f t="shared" ref="N13:N76" si="0">M13 / 1968211.36</f>
        <v>3.2281238332045803E-3</v>
      </c>
      <c r="O13" s="70"/>
    </row>
    <row r="14" spans="1:15" x14ac:dyDescent="0.25">
      <c r="A14" s="23" t="s">
        <v>15</v>
      </c>
      <c r="B14" s="24"/>
      <c r="C14" s="24"/>
      <c r="D14" s="23" t="s">
        <v>16</v>
      </c>
      <c r="E14" s="23"/>
      <c r="F14" s="25"/>
      <c r="G14" s="23"/>
      <c r="H14" s="23"/>
      <c r="I14" s="23"/>
      <c r="J14" s="23"/>
      <c r="K14" s="23"/>
      <c r="L14" s="23"/>
      <c r="M14" s="26">
        <v>6353.63</v>
      </c>
      <c r="N14" s="27">
        <f t="shared" si="0"/>
        <v>3.2281238332045803E-3</v>
      </c>
      <c r="O14" s="71"/>
    </row>
    <row r="15" spans="1:15" ht="26.4" x14ac:dyDescent="0.25">
      <c r="A15" s="28" t="s">
        <v>17</v>
      </c>
      <c r="B15" s="29" t="s">
        <v>18</v>
      </c>
      <c r="C15" s="30" t="s">
        <v>19</v>
      </c>
      <c r="D15" s="28" t="s">
        <v>20</v>
      </c>
      <c r="E15" s="31" t="s">
        <v>21</v>
      </c>
      <c r="F15" s="38">
        <v>2.25</v>
      </c>
      <c r="G15" s="32">
        <v>374.8</v>
      </c>
      <c r="H15" s="32">
        <v>75.14</v>
      </c>
      <c r="I15" s="32">
        <v>375.93</v>
      </c>
      <c r="J15" s="32">
        <f>TRUNC(G15 * (1 + 20.35 / 100), 2)</f>
        <v>451.07</v>
      </c>
      <c r="K15" s="32">
        <f>TRUNC(F15 * H15, 2)</f>
        <v>169.06</v>
      </c>
      <c r="L15" s="32">
        <f>M15 - K15</f>
        <v>845.83999999999992</v>
      </c>
      <c r="M15" s="32">
        <f>TRUNC(F15 * J15, 2)</f>
        <v>1014.9</v>
      </c>
      <c r="N15" s="33">
        <f t="shared" si="0"/>
        <v>5.1564583998742891E-4</v>
      </c>
      <c r="O15" s="72">
        <f>K$7</f>
        <v>0.20349999999999999</v>
      </c>
    </row>
    <row r="16" spans="1:15" ht="26.4" x14ac:dyDescent="0.25">
      <c r="A16" s="28" t="s">
        <v>22</v>
      </c>
      <c r="B16" s="29" t="s">
        <v>23</v>
      </c>
      <c r="C16" s="30" t="s">
        <v>19</v>
      </c>
      <c r="D16" s="28" t="s">
        <v>24</v>
      </c>
      <c r="E16" s="31" t="s">
        <v>21</v>
      </c>
      <c r="F16" s="38">
        <v>6</v>
      </c>
      <c r="G16" s="32">
        <v>366.88</v>
      </c>
      <c r="H16" s="32">
        <v>75.41</v>
      </c>
      <c r="I16" s="32">
        <v>366.13</v>
      </c>
      <c r="J16" s="32">
        <f>TRUNC(G16 * (1 + 20.35 / 100), 2)</f>
        <v>441.54</v>
      </c>
      <c r="K16" s="32">
        <f>TRUNC(F16 * H16, 2)</f>
        <v>452.46</v>
      </c>
      <c r="L16" s="32">
        <f>M16 - K16</f>
        <v>2196.7799999999997</v>
      </c>
      <c r="M16" s="32">
        <f>TRUNC(F16 * J16, 2)</f>
        <v>2649.24</v>
      </c>
      <c r="N16" s="33">
        <f t="shared" si="0"/>
        <v>1.3460139768728902E-3</v>
      </c>
      <c r="O16" s="72">
        <f t="shared" ref="O16:O79" si="1">K$7</f>
        <v>0.20349999999999999</v>
      </c>
    </row>
    <row r="17" spans="1:15" ht="26.4" x14ac:dyDescent="0.25">
      <c r="A17" s="28" t="s">
        <v>25</v>
      </c>
      <c r="B17" s="29" t="s">
        <v>26</v>
      </c>
      <c r="C17" s="30" t="s">
        <v>19</v>
      </c>
      <c r="D17" s="28" t="s">
        <v>27</v>
      </c>
      <c r="E17" s="31" t="s">
        <v>21</v>
      </c>
      <c r="F17" s="38">
        <v>2.7</v>
      </c>
      <c r="G17" s="32">
        <v>827.68</v>
      </c>
      <c r="H17" s="32">
        <v>186.24</v>
      </c>
      <c r="I17" s="32">
        <v>809.87</v>
      </c>
      <c r="J17" s="32">
        <f>TRUNC(G17 * (1 + 20.35 / 100), 2)</f>
        <v>996.11</v>
      </c>
      <c r="K17" s="32">
        <f>TRUNC(F17 * H17, 2)</f>
        <v>502.84</v>
      </c>
      <c r="L17" s="32">
        <f>M17 - K17</f>
        <v>2186.6499999999996</v>
      </c>
      <c r="M17" s="32">
        <f>TRUNC(F17 * J17, 2)</f>
        <v>2689.49</v>
      </c>
      <c r="N17" s="33">
        <f t="shared" si="0"/>
        <v>1.3664640163442608E-3</v>
      </c>
      <c r="O17" s="72">
        <f t="shared" si="1"/>
        <v>0.20349999999999999</v>
      </c>
    </row>
    <row r="18" spans="1:15" x14ac:dyDescent="0.25">
      <c r="A18" s="40" t="s">
        <v>28</v>
      </c>
      <c r="B18" s="41"/>
      <c r="C18" s="41"/>
      <c r="D18" s="40" t="s">
        <v>29</v>
      </c>
      <c r="E18" s="40"/>
      <c r="F18" s="45"/>
      <c r="G18" s="40"/>
      <c r="H18" s="40"/>
      <c r="I18" s="40"/>
      <c r="J18" s="40"/>
      <c r="K18" s="40"/>
      <c r="L18" s="40"/>
      <c r="M18" s="43">
        <v>27356.45</v>
      </c>
      <c r="N18" s="44">
        <f t="shared" si="0"/>
        <v>1.3899142417306238E-2</v>
      </c>
      <c r="O18" s="72"/>
    </row>
    <row r="19" spans="1:15" ht="52.8" x14ac:dyDescent="0.25">
      <c r="A19" s="28" t="s">
        <v>30</v>
      </c>
      <c r="B19" s="29" t="s">
        <v>31</v>
      </c>
      <c r="C19" s="30" t="s">
        <v>32</v>
      </c>
      <c r="D19" s="28" t="s">
        <v>33</v>
      </c>
      <c r="E19" s="31" t="s">
        <v>34</v>
      </c>
      <c r="F19" s="38">
        <v>1303.93</v>
      </c>
      <c r="G19" s="32">
        <v>17.440000000000001</v>
      </c>
      <c r="H19" s="32">
        <v>2.5299999999999998</v>
      </c>
      <c r="I19" s="32">
        <v>18.45</v>
      </c>
      <c r="J19" s="32">
        <f>TRUNC(G19 * (1 + 20.35 / 100), 2)</f>
        <v>20.98</v>
      </c>
      <c r="K19" s="32">
        <f>TRUNC(F19 * H19, 2)</f>
        <v>3298.94</v>
      </c>
      <c r="L19" s="32">
        <f>M19 - K19</f>
        <v>24057.510000000002</v>
      </c>
      <c r="M19" s="32">
        <f>TRUNC(F19 * J19, 2)</f>
        <v>27356.45</v>
      </c>
      <c r="N19" s="33">
        <f t="shared" si="0"/>
        <v>1.3899142417306238E-2</v>
      </c>
      <c r="O19" s="72">
        <f t="shared" si="1"/>
        <v>0.20349999999999999</v>
      </c>
    </row>
    <row r="20" spans="1:15" x14ac:dyDescent="0.25">
      <c r="A20" s="40" t="s">
        <v>35</v>
      </c>
      <c r="B20" s="41"/>
      <c r="C20" s="41"/>
      <c r="D20" s="40" t="s">
        <v>36</v>
      </c>
      <c r="E20" s="40"/>
      <c r="F20" s="45"/>
      <c r="G20" s="40"/>
      <c r="H20" s="40"/>
      <c r="I20" s="40"/>
      <c r="J20" s="40"/>
      <c r="K20" s="40"/>
      <c r="L20" s="40"/>
      <c r="M20" s="43">
        <v>57695.62</v>
      </c>
      <c r="N20" s="44">
        <f t="shared" si="0"/>
        <v>2.9313731834166429E-2</v>
      </c>
      <c r="O20" s="72"/>
    </row>
    <row r="21" spans="1:15" x14ac:dyDescent="0.25">
      <c r="A21" s="23" t="s">
        <v>37</v>
      </c>
      <c r="B21" s="24"/>
      <c r="C21" s="24"/>
      <c r="D21" s="23" t="s">
        <v>38</v>
      </c>
      <c r="E21" s="23"/>
      <c r="F21" s="39"/>
      <c r="G21" s="23"/>
      <c r="H21" s="23"/>
      <c r="I21" s="23"/>
      <c r="J21" s="23"/>
      <c r="K21" s="23"/>
      <c r="L21" s="23"/>
      <c r="M21" s="26">
        <v>34612.160000000003</v>
      </c>
      <c r="N21" s="27">
        <f t="shared" si="0"/>
        <v>1.7585591010916633E-2</v>
      </c>
      <c r="O21" s="72"/>
    </row>
    <row r="22" spans="1:15" ht="39.6" x14ac:dyDescent="0.25">
      <c r="A22" s="28" t="s">
        <v>39</v>
      </c>
      <c r="B22" s="29" t="s">
        <v>40</v>
      </c>
      <c r="C22" s="30" t="s">
        <v>32</v>
      </c>
      <c r="D22" s="28" t="s">
        <v>41</v>
      </c>
      <c r="E22" s="31" t="s">
        <v>21</v>
      </c>
      <c r="F22" s="38">
        <v>107</v>
      </c>
      <c r="G22" s="32">
        <v>3.49</v>
      </c>
      <c r="H22" s="32">
        <v>3.39</v>
      </c>
      <c r="I22" s="32">
        <v>0.81</v>
      </c>
      <c r="J22" s="32">
        <f t="shared" ref="J22:J29" si="2">TRUNC(G22 * (1 + 20.35 / 100), 2)</f>
        <v>4.2</v>
      </c>
      <c r="K22" s="32">
        <f t="shared" ref="K22:K29" si="3">TRUNC(F22 * H22, 2)</f>
        <v>362.73</v>
      </c>
      <c r="L22" s="32">
        <f t="shared" ref="L22:L29" si="4">M22 - K22</f>
        <v>86.669999999999959</v>
      </c>
      <c r="M22" s="32">
        <f t="shared" ref="M22:M29" si="5">TRUNC(F22 * J22, 2)</f>
        <v>449.4</v>
      </c>
      <c r="N22" s="33">
        <f t="shared" si="0"/>
        <v>2.2832913635860731E-4</v>
      </c>
      <c r="O22" s="72">
        <f t="shared" si="1"/>
        <v>0.20349999999999999</v>
      </c>
    </row>
    <row r="23" spans="1:15" ht="39.6" x14ac:dyDescent="0.25">
      <c r="A23" s="28" t="s">
        <v>42</v>
      </c>
      <c r="B23" s="29" t="s">
        <v>43</v>
      </c>
      <c r="C23" s="30" t="s">
        <v>32</v>
      </c>
      <c r="D23" s="28" t="s">
        <v>44</v>
      </c>
      <c r="E23" s="31" t="s">
        <v>34</v>
      </c>
      <c r="F23" s="38">
        <v>10.68</v>
      </c>
      <c r="G23" s="32">
        <v>155.38999999999999</v>
      </c>
      <c r="H23" s="32">
        <v>41.46</v>
      </c>
      <c r="I23" s="32">
        <v>145.55000000000001</v>
      </c>
      <c r="J23" s="32">
        <f t="shared" si="2"/>
        <v>187.01</v>
      </c>
      <c r="K23" s="32">
        <f t="shared" si="3"/>
        <v>442.79</v>
      </c>
      <c r="L23" s="32">
        <f t="shared" si="4"/>
        <v>1554.47</v>
      </c>
      <c r="M23" s="32">
        <f t="shared" si="5"/>
        <v>1997.26</v>
      </c>
      <c r="N23" s="33">
        <f t="shared" si="0"/>
        <v>1.0147589027227238E-3</v>
      </c>
      <c r="O23" s="72">
        <f t="shared" si="1"/>
        <v>0.20349999999999999</v>
      </c>
    </row>
    <row r="24" spans="1:15" ht="39.6" x14ac:dyDescent="0.25">
      <c r="A24" s="28" t="s">
        <v>45</v>
      </c>
      <c r="B24" s="29" t="s">
        <v>46</v>
      </c>
      <c r="C24" s="30" t="s">
        <v>32</v>
      </c>
      <c r="D24" s="28" t="s">
        <v>47</v>
      </c>
      <c r="E24" s="31" t="s">
        <v>21</v>
      </c>
      <c r="F24" s="38">
        <v>21.5</v>
      </c>
      <c r="G24" s="32">
        <v>156.53</v>
      </c>
      <c r="H24" s="32">
        <v>106.98</v>
      </c>
      <c r="I24" s="32">
        <v>81.400000000000006</v>
      </c>
      <c r="J24" s="32">
        <f t="shared" si="2"/>
        <v>188.38</v>
      </c>
      <c r="K24" s="32">
        <f t="shared" si="3"/>
        <v>2300.0700000000002</v>
      </c>
      <c r="L24" s="32">
        <f t="shared" si="4"/>
        <v>1750.1</v>
      </c>
      <c r="M24" s="32">
        <f t="shared" si="5"/>
        <v>4050.17</v>
      </c>
      <c r="N24" s="33">
        <f t="shared" si="0"/>
        <v>2.0577922078449948E-3</v>
      </c>
      <c r="O24" s="72">
        <f t="shared" si="1"/>
        <v>0.20349999999999999</v>
      </c>
    </row>
    <row r="25" spans="1:15" ht="26.4" x14ac:dyDescent="0.25">
      <c r="A25" s="28" t="s">
        <v>48</v>
      </c>
      <c r="B25" s="29" t="s">
        <v>49</v>
      </c>
      <c r="C25" s="30" t="s">
        <v>32</v>
      </c>
      <c r="D25" s="28" t="s">
        <v>50</v>
      </c>
      <c r="E25" s="31" t="s">
        <v>21</v>
      </c>
      <c r="F25" s="38">
        <v>107</v>
      </c>
      <c r="G25" s="32">
        <v>2.78</v>
      </c>
      <c r="H25" s="32">
        <v>0.55000000000000004</v>
      </c>
      <c r="I25" s="32">
        <v>2.79</v>
      </c>
      <c r="J25" s="32">
        <f t="shared" si="2"/>
        <v>3.34</v>
      </c>
      <c r="K25" s="32">
        <f t="shared" si="3"/>
        <v>58.85</v>
      </c>
      <c r="L25" s="32">
        <f t="shared" si="4"/>
        <v>298.52999999999997</v>
      </c>
      <c r="M25" s="32">
        <f t="shared" si="5"/>
        <v>357.38</v>
      </c>
      <c r="N25" s="33">
        <f t="shared" si="0"/>
        <v>1.8157602748517819E-4</v>
      </c>
      <c r="O25" s="72">
        <f t="shared" si="1"/>
        <v>0.20349999999999999</v>
      </c>
    </row>
    <row r="26" spans="1:15" ht="26.4" x14ac:dyDescent="0.25">
      <c r="A26" s="28" t="s">
        <v>51</v>
      </c>
      <c r="B26" s="29" t="s">
        <v>52</v>
      </c>
      <c r="C26" s="30" t="s">
        <v>32</v>
      </c>
      <c r="D26" s="28" t="s">
        <v>53</v>
      </c>
      <c r="E26" s="31" t="s">
        <v>54</v>
      </c>
      <c r="F26" s="38">
        <v>487</v>
      </c>
      <c r="G26" s="32">
        <v>13.94</v>
      </c>
      <c r="H26" s="32">
        <v>2.02</v>
      </c>
      <c r="I26" s="32">
        <v>14.75</v>
      </c>
      <c r="J26" s="32">
        <f t="shared" si="2"/>
        <v>16.77</v>
      </c>
      <c r="K26" s="32">
        <f t="shared" si="3"/>
        <v>983.74</v>
      </c>
      <c r="L26" s="32">
        <f t="shared" si="4"/>
        <v>7183.25</v>
      </c>
      <c r="M26" s="32">
        <f t="shared" si="5"/>
        <v>8166.99</v>
      </c>
      <c r="N26" s="33">
        <f t="shared" si="0"/>
        <v>4.1494476487525201E-3</v>
      </c>
      <c r="O26" s="72">
        <f t="shared" si="1"/>
        <v>0.20349999999999999</v>
      </c>
    </row>
    <row r="27" spans="1:15" ht="26.4" x14ac:dyDescent="0.25">
      <c r="A27" s="28" t="s">
        <v>55</v>
      </c>
      <c r="B27" s="29" t="s">
        <v>56</v>
      </c>
      <c r="C27" s="30" t="s">
        <v>32</v>
      </c>
      <c r="D27" s="28" t="s">
        <v>57</v>
      </c>
      <c r="E27" s="31" t="s">
        <v>54</v>
      </c>
      <c r="F27" s="38">
        <v>30</v>
      </c>
      <c r="G27" s="32">
        <v>12.47</v>
      </c>
      <c r="H27" s="32">
        <v>1.23</v>
      </c>
      <c r="I27" s="32">
        <v>13.77</v>
      </c>
      <c r="J27" s="32">
        <f t="shared" si="2"/>
        <v>15</v>
      </c>
      <c r="K27" s="32">
        <f t="shared" si="3"/>
        <v>36.9</v>
      </c>
      <c r="L27" s="32">
        <f t="shared" si="4"/>
        <v>413.1</v>
      </c>
      <c r="M27" s="32">
        <f t="shared" si="5"/>
        <v>450</v>
      </c>
      <c r="N27" s="33">
        <f t="shared" si="0"/>
        <v>2.2863398166749732E-4</v>
      </c>
      <c r="O27" s="72">
        <f t="shared" si="1"/>
        <v>0.20349999999999999</v>
      </c>
    </row>
    <row r="28" spans="1:15" ht="26.4" x14ac:dyDescent="0.25">
      <c r="A28" s="28" t="s">
        <v>58</v>
      </c>
      <c r="B28" s="29" t="s">
        <v>59</v>
      </c>
      <c r="C28" s="30" t="s">
        <v>32</v>
      </c>
      <c r="D28" s="28" t="s">
        <v>60</v>
      </c>
      <c r="E28" s="31" t="s">
        <v>54</v>
      </c>
      <c r="F28" s="38">
        <v>170</v>
      </c>
      <c r="G28" s="32">
        <v>15.59</v>
      </c>
      <c r="H28" s="32">
        <v>5.13</v>
      </c>
      <c r="I28" s="32">
        <v>13.63</v>
      </c>
      <c r="J28" s="32">
        <f t="shared" si="2"/>
        <v>18.760000000000002</v>
      </c>
      <c r="K28" s="32">
        <f t="shared" si="3"/>
        <v>872.1</v>
      </c>
      <c r="L28" s="32">
        <f t="shared" si="4"/>
        <v>2317.1</v>
      </c>
      <c r="M28" s="32">
        <f t="shared" si="5"/>
        <v>3189.2</v>
      </c>
      <c r="N28" s="33">
        <f t="shared" si="0"/>
        <v>1.6203544318532943E-3</v>
      </c>
      <c r="O28" s="72">
        <f t="shared" si="1"/>
        <v>0.20349999999999999</v>
      </c>
    </row>
    <row r="29" spans="1:15" ht="39.6" x14ac:dyDescent="0.25">
      <c r="A29" s="28" t="s">
        <v>61</v>
      </c>
      <c r="B29" s="29" t="s">
        <v>62</v>
      </c>
      <c r="C29" s="30" t="s">
        <v>32</v>
      </c>
      <c r="D29" s="28" t="s">
        <v>63</v>
      </c>
      <c r="E29" s="31" t="s">
        <v>34</v>
      </c>
      <c r="F29" s="38">
        <v>22</v>
      </c>
      <c r="G29" s="32">
        <v>602.48</v>
      </c>
      <c r="H29" s="32">
        <v>22.43</v>
      </c>
      <c r="I29" s="32">
        <v>702.65</v>
      </c>
      <c r="J29" s="32">
        <f t="shared" si="2"/>
        <v>725.08</v>
      </c>
      <c r="K29" s="32">
        <f t="shared" si="3"/>
        <v>493.46</v>
      </c>
      <c r="L29" s="32">
        <f t="shared" si="4"/>
        <v>15458.300000000001</v>
      </c>
      <c r="M29" s="32">
        <f t="shared" si="5"/>
        <v>15951.76</v>
      </c>
      <c r="N29" s="33">
        <f t="shared" si="0"/>
        <v>8.1046986742318167E-3</v>
      </c>
      <c r="O29" s="72">
        <f t="shared" si="1"/>
        <v>0.20349999999999999</v>
      </c>
    </row>
    <row r="30" spans="1:15" x14ac:dyDescent="0.25">
      <c r="A30" s="23" t="s">
        <v>64</v>
      </c>
      <c r="B30" s="24"/>
      <c r="C30" s="24"/>
      <c r="D30" s="23" t="s">
        <v>65</v>
      </c>
      <c r="E30" s="23"/>
      <c r="F30" s="39"/>
      <c r="G30" s="23"/>
      <c r="H30" s="23"/>
      <c r="I30" s="23"/>
      <c r="J30" s="23"/>
      <c r="K30" s="23"/>
      <c r="L30" s="23"/>
      <c r="M30" s="26">
        <v>23083.46</v>
      </c>
      <c r="N30" s="27">
        <f t="shared" si="0"/>
        <v>1.1728140823249794E-2</v>
      </c>
      <c r="O30" s="72"/>
    </row>
    <row r="31" spans="1:15" ht="26.4" x14ac:dyDescent="0.25">
      <c r="A31" s="28" t="s">
        <v>66</v>
      </c>
      <c r="B31" s="29" t="s">
        <v>67</v>
      </c>
      <c r="C31" s="30" t="s">
        <v>32</v>
      </c>
      <c r="D31" s="28" t="s">
        <v>68</v>
      </c>
      <c r="E31" s="31" t="s">
        <v>21</v>
      </c>
      <c r="F31" s="38">
        <v>24.2</v>
      </c>
      <c r="G31" s="32">
        <v>189.31</v>
      </c>
      <c r="H31" s="32">
        <v>115.27</v>
      </c>
      <c r="I31" s="32">
        <v>112.56</v>
      </c>
      <c r="J31" s="32">
        <f t="shared" ref="J31:J36" si="6">TRUNC(G31 * (1 + 20.35 / 100), 2)</f>
        <v>227.83</v>
      </c>
      <c r="K31" s="32">
        <f t="shared" ref="K31:K36" si="7">TRUNC(F31 * H31, 2)</f>
        <v>2789.53</v>
      </c>
      <c r="L31" s="32">
        <f t="shared" ref="L31:L36" si="8">M31 - K31</f>
        <v>2723.9499999999994</v>
      </c>
      <c r="M31" s="32">
        <f t="shared" ref="M31:M36" si="9">TRUNC(F31 * J31, 2)</f>
        <v>5513.48</v>
      </c>
      <c r="N31" s="33">
        <f t="shared" si="0"/>
        <v>2.8012641894313624E-3</v>
      </c>
      <c r="O31" s="72">
        <f t="shared" si="1"/>
        <v>0.20349999999999999</v>
      </c>
    </row>
    <row r="32" spans="1:15" ht="26.4" x14ac:dyDescent="0.25">
      <c r="A32" s="28" t="s">
        <v>69</v>
      </c>
      <c r="B32" s="29" t="s">
        <v>70</v>
      </c>
      <c r="C32" s="30" t="s">
        <v>32</v>
      </c>
      <c r="D32" s="28" t="s">
        <v>71</v>
      </c>
      <c r="E32" s="31" t="s">
        <v>54</v>
      </c>
      <c r="F32" s="38">
        <v>34</v>
      </c>
      <c r="G32" s="32">
        <v>18.440000000000001</v>
      </c>
      <c r="H32" s="32">
        <v>7.12</v>
      </c>
      <c r="I32" s="32">
        <v>15.07</v>
      </c>
      <c r="J32" s="32">
        <f t="shared" si="6"/>
        <v>22.19</v>
      </c>
      <c r="K32" s="32">
        <f t="shared" si="7"/>
        <v>242.08</v>
      </c>
      <c r="L32" s="32">
        <f t="shared" si="8"/>
        <v>512.38</v>
      </c>
      <c r="M32" s="32">
        <f t="shared" si="9"/>
        <v>754.46</v>
      </c>
      <c r="N32" s="33">
        <f t="shared" si="0"/>
        <v>3.8332265290857786E-4</v>
      </c>
      <c r="O32" s="72">
        <f t="shared" si="1"/>
        <v>0.20349999999999999</v>
      </c>
    </row>
    <row r="33" spans="1:15" ht="26.4" x14ac:dyDescent="0.25">
      <c r="A33" s="28" t="s">
        <v>72</v>
      </c>
      <c r="B33" s="29" t="s">
        <v>73</v>
      </c>
      <c r="C33" s="30" t="s">
        <v>32</v>
      </c>
      <c r="D33" s="28" t="s">
        <v>74</v>
      </c>
      <c r="E33" s="31" t="s">
        <v>54</v>
      </c>
      <c r="F33" s="38">
        <v>166</v>
      </c>
      <c r="G33" s="32">
        <v>16.95</v>
      </c>
      <c r="H33" s="32">
        <v>5.16</v>
      </c>
      <c r="I33" s="32">
        <v>15.23</v>
      </c>
      <c r="J33" s="32">
        <f t="shared" si="6"/>
        <v>20.39</v>
      </c>
      <c r="K33" s="32">
        <f t="shared" si="7"/>
        <v>856.56</v>
      </c>
      <c r="L33" s="32">
        <f t="shared" si="8"/>
        <v>2528.1799999999998</v>
      </c>
      <c r="M33" s="32">
        <f t="shared" si="9"/>
        <v>3384.74</v>
      </c>
      <c r="N33" s="33">
        <f t="shared" si="0"/>
        <v>1.7197035180205442E-3</v>
      </c>
      <c r="O33" s="72">
        <f t="shared" si="1"/>
        <v>0.20349999999999999</v>
      </c>
    </row>
    <row r="34" spans="1:15" ht="26.4" x14ac:dyDescent="0.25">
      <c r="A34" s="28" t="s">
        <v>75</v>
      </c>
      <c r="B34" s="29" t="s">
        <v>76</v>
      </c>
      <c r="C34" s="30" t="s">
        <v>32</v>
      </c>
      <c r="D34" s="28" t="s">
        <v>77</v>
      </c>
      <c r="E34" s="31" t="s">
        <v>54</v>
      </c>
      <c r="F34" s="38">
        <v>264</v>
      </c>
      <c r="G34" s="32">
        <v>14.99</v>
      </c>
      <c r="H34" s="32">
        <v>3.84</v>
      </c>
      <c r="I34" s="32">
        <v>14.2</v>
      </c>
      <c r="J34" s="32">
        <f t="shared" si="6"/>
        <v>18.04</v>
      </c>
      <c r="K34" s="32">
        <f t="shared" si="7"/>
        <v>1013.76</v>
      </c>
      <c r="L34" s="32">
        <f t="shared" si="8"/>
        <v>3748.8</v>
      </c>
      <c r="M34" s="32">
        <f t="shared" si="9"/>
        <v>4762.5600000000004</v>
      </c>
      <c r="N34" s="33">
        <f t="shared" si="0"/>
        <v>2.4197401238452358E-3</v>
      </c>
      <c r="O34" s="72">
        <f t="shared" si="1"/>
        <v>0.20349999999999999</v>
      </c>
    </row>
    <row r="35" spans="1:15" ht="26.4" x14ac:dyDescent="0.25">
      <c r="A35" s="28" t="s">
        <v>78</v>
      </c>
      <c r="B35" s="29" t="s">
        <v>79</v>
      </c>
      <c r="C35" s="30" t="s">
        <v>32</v>
      </c>
      <c r="D35" s="28" t="s">
        <v>80</v>
      </c>
      <c r="E35" s="31" t="s">
        <v>54</v>
      </c>
      <c r="F35" s="38">
        <v>288</v>
      </c>
      <c r="G35" s="32">
        <v>12.61</v>
      </c>
      <c r="H35" s="32">
        <v>2.86</v>
      </c>
      <c r="I35" s="32">
        <v>12.31</v>
      </c>
      <c r="J35" s="32">
        <f t="shared" si="6"/>
        <v>15.17</v>
      </c>
      <c r="K35" s="32">
        <f t="shared" si="7"/>
        <v>823.68</v>
      </c>
      <c r="L35" s="32">
        <f t="shared" si="8"/>
        <v>3545.28</v>
      </c>
      <c r="M35" s="32">
        <f t="shared" si="9"/>
        <v>4368.96</v>
      </c>
      <c r="N35" s="33">
        <f t="shared" si="0"/>
        <v>2.2197616012133979E-3</v>
      </c>
      <c r="O35" s="72">
        <f t="shared" si="1"/>
        <v>0.20349999999999999</v>
      </c>
    </row>
    <row r="36" spans="1:15" ht="26.4" x14ac:dyDescent="0.25">
      <c r="A36" s="28" t="s">
        <v>81</v>
      </c>
      <c r="B36" s="29" t="s">
        <v>82</v>
      </c>
      <c r="C36" s="30" t="s">
        <v>32</v>
      </c>
      <c r="D36" s="28" t="s">
        <v>83</v>
      </c>
      <c r="E36" s="31" t="s">
        <v>34</v>
      </c>
      <c r="F36" s="38">
        <v>5.4</v>
      </c>
      <c r="G36" s="32">
        <v>661.54</v>
      </c>
      <c r="H36" s="32">
        <v>32.21</v>
      </c>
      <c r="I36" s="32">
        <v>763.95</v>
      </c>
      <c r="J36" s="32">
        <f t="shared" si="6"/>
        <v>796.16</v>
      </c>
      <c r="K36" s="32">
        <f t="shared" si="7"/>
        <v>173.93</v>
      </c>
      <c r="L36" s="32">
        <f t="shared" si="8"/>
        <v>4125.33</v>
      </c>
      <c r="M36" s="32">
        <f t="shared" si="9"/>
        <v>4299.26</v>
      </c>
      <c r="N36" s="33">
        <f t="shared" si="0"/>
        <v>2.1843487378306768E-3</v>
      </c>
      <c r="O36" s="72">
        <f t="shared" si="1"/>
        <v>0.20349999999999999</v>
      </c>
    </row>
    <row r="37" spans="1:15" x14ac:dyDescent="0.25">
      <c r="A37" s="40" t="s">
        <v>84</v>
      </c>
      <c r="B37" s="41"/>
      <c r="C37" s="41"/>
      <c r="D37" s="40" t="s">
        <v>85</v>
      </c>
      <c r="E37" s="40"/>
      <c r="F37" s="45"/>
      <c r="G37" s="40"/>
      <c r="H37" s="40"/>
      <c r="I37" s="40"/>
      <c r="J37" s="40"/>
      <c r="K37" s="40"/>
      <c r="L37" s="40"/>
      <c r="M37" s="43">
        <v>278588.46000000002</v>
      </c>
      <c r="N37" s="44">
        <f t="shared" si="0"/>
        <v>0.14154397523648071</v>
      </c>
      <c r="O37" s="72"/>
    </row>
    <row r="38" spans="1:15" x14ac:dyDescent="0.25">
      <c r="A38" s="23" t="s">
        <v>86</v>
      </c>
      <c r="B38" s="24"/>
      <c r="C38" s="24"/>
      <c r="D38" s="23" t="s">
        <v>87</v>
      </c>
      <c r="E38" s="23"/>
      <c r="F38" s="39"/>
      <c r="G38" s="23"/>
      <c r="H38" s="23"/>
      <c r="I38" s="23"/>
      <c r="J38" s="23"/>
      <c r="K38" s="23"/>
      <c r="L38" s="23"/>
      <c r="M38" s="26">
        <v>36504.44</v>
      </c>
      <c r="N38" s="27">
        <f t="shared" si="0"/>
        <v>1.8547012146093902E-2</v>
      </c>
      <c r="O38" s="72"/>
    </row>
    <row r="39" spans="1:15" ht="39.6" x14ac:dyDescent="0.25">
      <c r="A39" s="28" t="s">
        <v>88</v>
      </c>
      <c r="B39" s="29" t="s">
        <v>89</v>
      </c>
      <c r="C39" s="30" t="s">
        <v>32</v>
      </c>
      <c r="D39" s="28" t="s">
        <v>90</v>
      </c>
      <c r="E39" s="31" t="s">
        <v>21</v>
      </c>
      <c r="F39" s="38">
        <v>25.8</v>
      </c>
      <c r="G39" s="32">
        <v>100.79</v>
      </c>
      <c r="H39" s="32">
        <v>72.72</v>
      </c>
      <c r="I39" s="32">
        <v>48.58</v>
      </c>
      <c r="J39" s="32">
        <f>TRUNC(G39 * (1 + 20.35 / 100), 2)</f>
        <v>121.3</v>
      </c>
      <c r="K39" s="32">
        <f>TRUNC(F39 * H39, 2)</f>
        <v>1876.17</v>
      </c>
      <c r="L39" s="32">
        <f>M39 - K39</f>
        <v>1253.3699999999999</v>
      </c>
      <c r="M39" s="32">
        <f>TRUNC(F39 * J39, 2)</f>
        <v>3129.54</v>
      </c>
      <c r="N39" s="33">
        <f t="shared" si="0"/>
        <v>1.5900426466393324E-3</v>
      </c>
      <c r="O39" s="72">
        <f t="shared" si="1"/>
        <v>0.20349999999999999</v>
      </c>
    </row>
    <row r="40" spans="1:15" ht="26.4" x14ac:dyDescent="0.25">
      <c r="A40" s="28" t="s">
        <v>91</v>
      </c>
      <c r="B40" s="29" t="s">
        <v>70</v>
      </c>
      <c r="C40" s="30" t="s">
        <v>32</v>
      </c>
      <c r="D40" s="28" t="s">
        <v>71</v>
      </c>
      <c r="E40" s="31" t="s">
        <v>54</v>
      </c>
      <c r="F40" s="38">
        <v>307</v>
      </c>
      <c r="G40" s="32">
        <v>18.440000000000001</v>
      </c>
      <c r="H40" s="32">
        <v>7.12</v>
      </c>
      <c r="I40" s="32">
        <v>15.07</v>
      </c>
      <c r="J40" s="32">
        <f>TRUNC(G40 * (1 + 20.35 / 100), 2)</f>
        <v>22.19</v>
      </c>
      <c r="K40" s="32">
        <f>TRUNC(F40 * H40, 2)</f>
        <v>2185.84</v>
      </c>
      <c r="L40" s="32">
        <f>M40 - K40</f>
        <v>4626.49</v>
      </c>
      <c r="M40" s="32">
        <f>TRUNC(F40 * J40, 2)</f>
        <v>6812.33</v>
      </c>
      <c r="N40" s="33">
        <f t="shared" si="0"/>
        <v>3.4611780718509823E-3</v>
      </c>
      <c r="O40" s="72">
        <f t="shared" si="1"/>
        <v>0.20349999999999999</v>
      </c>
    </row>
    <row r="41" spans="1:15" ht="26.4" x14ac:dyDescent="0.25">
      <c r="A41" s="28" t="s">
        <v>92</v>
      </c>
      <c r="B41" s="29" t="s">
        <v>79</v>
      </c>
      <c r="C41" s="30" t="s">
        <v>32</v>
      </c>
      <c r="D41" s="28" t="s">
        <v>80</v>
      </c>
      <c r="E41" s="31" t="s">
        <v>54</v>
      </c>
      <c r="F41" s="38">
        <v>733</v>
      </c>
      <c r="G41" s="32">
        <v>12.61</v>
      </c>
      <c r="H41" s="32">
        <v>2.86</v>
      </c>
      <c r="I41" s="32">
        <v>12.31</v>
      </c>
      <c r="J41" s="32">
        <f>TRUNC(G41 * (1 + 20.35 / 100), 2)</f>
        <v>15.17</v>
      </c>
      <c r="K41" s="32">
        <f>TRUNC(F41 * H41, 2)</f>
        <v>2096.38</v>
      </c>
      <c r="L41" s="32">
        <f>M41 - K41</f>
        <v>9023.23</v>
      </c>
      <c r="M41" s="32">
        <f>TRUNC(F41 * J41, 2)</f>
        <v>11119.61</v>
      </c>
      <c r="N41" s="33">
        <f t="shared" si="0"/>
        <v>5.6496015753104891E-3</v>
      </c>
      <c r="O41" s="72">
        <f t="shared" si="1"/>
        <v>0.20349999999999999</v>
      </c>
    </row>
    <row r="42" spans="1:15" ht="39.6" x14ac:dyDescent="0.25">
      <c r="A42" s="28" t="s">
        <v>93</v>
      </c>
      <c r="B42" s="29" t="s">
        <v>94</v>
      </c>
      <c r="C42" s="30" t="s">
        <v>32</v>
      </c>
      <c r="D42" s="28" t="s">
        <v>95</v>
      </c>
      <c r="E42" s="31" t="s">
        <v>34</v>
      </c>
      <c r="F42" s="38">
        <v>10.5</v>
      </c>
      <c r="G42" s="32">
        <v>653.20000000000005</v>
      </c>
      <c r="H42" s="32">
        <v>23.7</v>
      </c>
      <c r="I42" s="32">
        <v>762.42</v>
      </c>
      <c r="J42" s="32">
        <f>TRUNC(G42 * (1 + 20.35 / 100), 2)</f>
        <v>786.12</v>
      </c>
      <c r="K42" s="32">
        <f>TRUNC(F42 * H42, 2)</f>
        <v>248.85</v>
      </c>
      <c r="L42" s="32">
        <f>M42 - K42</f>
        <v>8005.41</v>
      </c>
      <c r="M42" s="32">
        <f>TRUNC(F42 * J42, 2)</f>
        <v>8254.26</v>
      </c>
      <c r="N42" s="33">
        <f t="shared" si="0"/>
        <v>4.19378739893057E-3</v>
      </c>
      <c r="O42" s="72">
        <f t="shared" si="1"/>
        <v>0.20349999999999999</v>
      </c>
    </row>
    <row r="43" spans="1:15" ht="39.6" x14ac:dyDescent="0.25">
      <c r="A43" s="28" t="s">
        <v>96</v>
      </c>
      <c r="B43" s="29" t="s">
        <v>97</v>
      </c>
      <c r="C43" s="30" t="s">
        <v>32</v>
      </c>
      <c r="D43" s="28" t="s">
        <v>98</v>
      </c>
      <c r="E43" s="31" t="s">
        <v>21</v>
      </c>
      <c r="F43" s="38">
        <v>51.58</v>
      </c>
      <c r="G43" s="32">
        <v>115.81</v>
      </c>
      <c r="H43" s="32">
        <v>44.87</v>
      </c>
      <c r="I43" s="32">
        <v>94.5</v>
      </c>
      <c r="J43" s="32">
        <f>TRUNC(G43 * (1 + 20.35 / 100), 2)</f>
        <v>139.37</v>
      </c>
      <c r="K43" s="32">
        <f>TRUNC(F43 * H43, 2)</f>
        <v>2314.39</v>
      </c>
      <c r="L43" s="32">
        <f>M43 - K43</f>
        <v>4874.3099999999995</v>
      </c>
      <c r="M43" s="32">
        <f>TRUNC(F43 * J43, 2)</f>
        <v>7188.7</v>
      </c>
      <c r="N43" s="33">
        <f t="shared" si="0"/>
        <v>3.6524024533625288E-3</v>
      </c>
      <c r="O43" s="72">
        <f t="shared" si="1"/>
        <v>0.20349999999999999</v>
      </c>
    </row>
    <row r="44" spans="1:15" x14ac:dyDescent="0.25">
      <c r="A44" s="23" t="s">
        <v>99</v>
      </c>
      <c r="B44" s="24"/>
      <c r="C44" s="24"/>
      <c r="D44" s="23" t="s">
        <v>100</v>
      </c>
      <c r="E44" s="23"/>
      <c r="F44" s="39"/>
      <c r="G44" s="23"/>
      <c r="H44" s="23"/>
      <c r="I44" s="23"/>
      <c r="J44" s="23"/>
      <c r="K44" s="23"/>
      <c r="L44" s="23"/>
      <c r="M44" s="26">
        <v>45497.440000000002</v>
      </c>
      <c r="N44" s="27">
        <f t="shared" si="0"/>
        <v>2.3116135250840133E-2</v>
      </c>
      <c r="O44" s="72"/>
    </row>
    <row r="45" spans="1:15" ht="39.6" x14ac:dyDescent="0.25">
      <c r="A45" s="28" t="s">
        <v>101</v>
      </c>
      <c r="B45" s="29" t="s">
        <v>89</v>
      </c>
      <c r="C45" s="30" t="s">
        <v>32</v>
      </c>
      <c r="D45" s="28" t="s">
        <v>90</v>
      </c>
      <c r="E45" s="31" t="s">
        <v>21</v>
      </c>
      <c r="F45" s="38">
        <v>31.9</v>
      </c>
      <c r="G45" s="32">
        <v>100.79</v>
      </c>
      <c r="H45" s="32">
        <v>72.72</v>
      </c>
      <c r="I45" s="32">
        <v>48.58</v>
      </c>
      <c r="J45" s="32">
        <f>TRUNC(G45 * (1 + 20.35 / 100), 2)</f>
        <v>121.3</v>
      </c>
      <c r="K45" s="32">
        <f>TRUNC(F45 * H45, 2)</f>
        <v>2319.7600000000002</v>
      </c>
      <c r="L45" s="32">
        <f>M45 - K45</f>
        <v>1549.7099999999996</v>
      </c>
      <c r="M45" s="32">
        <f>TRUNC(F45 * J45, 2)</f>
        <v>3869.47</v>
      </c>
      <c r="N45" s="33">
        <f t="shared" si="0"/>
        <v>1.9659829623176243E-3</v>
      </c>
      <c r="O45" s="72">
        <f t="shared" si="1"/>
        <v>0.20349999999999999</v>
      </c>
    </row>
    <row r="46" spans="1:15" ht="26.4" x14ac:dyDescent="0.25">
      <c r="A46" s="28" t="s">
        <v>102</v>
      </c>
      <c r="B46" s="29" t="s">
        <v>70</v>
      </c>
      <c r="C46" s="30" t="s">
        <v>32</v>
      </c>
      <c r="D46" s="28" t="s">
        <v>71</v>
      </c>
      <c r="E46" s="31" t="s">
        <v>54</v>
      </c>
      <c r="F46" s="38">
        <v>379</v>
      </c>
      <c r="G46" s="32">
        <v>18.440000000000001</v>
      </c>
      <c r="H46" s="32">
        <v>7.12</v>
      </c>
      <c r="I46" s="32">
        <v>15.07</v>
      </c>
      <c r="J46" s="32">
        <f>TRUNC(G46 * (1 + 20.35 / 100), 2)</f>
        <v>22.19</v>
      </c>
      <c r="K46" s="32">
        <f>TRUNC(F46 * H46, 2)</f>
        <v>2698.48</v>
      </c>
      <c r="L46" s="32">
        <f>M46 - K46</f>
        <v>5711.5300000000007</v>
      </c>
      <c r="M46" s="32">
        <f>TRUNC(F46 * J46, 2)</f>
        <v>8410.01</v>
      </c>
      <c r="N46" s="33">
        <f t="shared" si="0"/>
        <v>4.2729201603632647E-3</v>
      </c>
      <c r="O46" s="72">
        <f t="shared" si="1"/>
        <v>0.20349999999999999</v>
      </c>
    </row>
    <row r="47" spans="1:15" ht="26.4" x14ac:dyDescent="0.25">
      <c r="A47" s="28" t="s">
        <v>103</v>
      </c>
      <c r="B47" s="29" t="s">
        <v>79</v>
      </c>
      <c r="C47" s="30" t="s">
        <v>32</v>
      </c>
      <c r="D47" s="28" t="s">
        <v>80</v>
      </c>
      <c r="E47" s="31" t="s">
        <v>54</v>
      </c>
      <c r="F47" s="38">
        <v>910</v>
      </c>
      <c r="G47" s="32">
        <v>12.61</v>
      </c>
      <c r="H47" s="32">
        <v>2.86</v>
      </c>
      <c r="I47" s="32">
        <v>12.31</v>
      </c>
      <c r="J47" s="32">
        <f>TRUNC(G47 * (1 + 20.35 / 100), 2)</f>
        <v>15.17</v>
      </c>
      <c r="K47" s="32">
        <f>TRUNC(F47 * H47, 2)</f>
        <v>2602.6</v>
      </c>
      <c r="L47" s="32">
        <f>M47 - K47</f>
        <v>11202.1</v>
      </c>
      <c r="M47" s="32">
        <f>TRUNC(F47 * J47, 2)</f>
        <v>13804.7</v>
      </c>
      <c r="N47" s="33">
        <f t="shared" si="0"/>
        <v>7.0138300593895571E-3</v>
      </c>
      <c r="O47" s="72">
        <f t="shared" si="1"/>
        <v>0.20349999999999999</v>
      </c>
    </row>
    <row r="48" spans="1:15" ht="39.6" x14ac:dyDescent="0.25">
      <c r="A48" s="28" t="s">
        <v>104</v>
      </c>
      <c r="B48" s="29" t="s">
        <v>94</v>
      </c>
      <c r="C48" s="30" t="s">
        <v>32</v>
      </c>
      <c r="D48" s="28" t="s">
        <v>95</v>
      </c>
      <c r="E48" s="31" t="s">
        <v>34</v>
      </c>
      <c r="F48" s="38">
        <v>13.4</v>
      </c>
      <c r="G48" s="32">
        <v>653.20000000000005</v>
      </c>
      <c r="H48" s="32">
        <v>23.7</v>
      </c>
      <c r="I48" s="32">
        <v>762.42</v>
      </c>
      <c r="J48" s="32">
        <f>TRUNC(G48 * (1 + 20.35 / 100), 2)</f>
        <v>786.12</v>
      </c>
      <c r="K48" s="32">
        <f>TRUNC(F48 * H48, 2)</f>
        <v>317.58</v>
      </c>
      <c r="L48" s="32">
        <f>M48 - K48</f>
        <v>10216.42</v>
      </c>
      <c r="M48" s="32">
        <f>TRUNC(F48 * J48, 2)</f>
        <v>10534</v>
      </c>
      <c r="N48" s="33">
        <f t="shared" si="0"/>
        <v>5.3520674730787041E-3</v>
      </c>
      <c r="O48" s="72">
        <f t="shared" si="1"/>
        <v>0.20349999999999999</v>
      </c>
    </row>
    <row r="49" spans="1:15" ht="39.6" x14ac:dyDescent="0.25">
      <c r="A49" s="28" t="s">
        <v>105</v>
      </c>
      <c r="B49" s="29" t="s">
        <v>97</v>
      </c>
      <c r="C49" s="30" t="s">
        <v>32</v>
      </c>
      <c r="D49" s="28" t="s">
        <v>98</v>
      </c>
      <c r="E49" s="31" t="s">
        <v>21</v>
      </c>
      <c r="F49" s="38">
        <v>63.71</v>
      </c>
      <c r="G49" s="32">
        <v>115.81</v>
      </c>
      <c r="H49" s="32">
        <v>44.87</v>
      </c>
      <c r="I49" s="32">
        <v>94.5</v>
      </c>
      <c r="J49" s="32">
        <f>TRUNC(G49 * (1 + 20.35 / 100), 2)</f>
        <v>139.37</v>
      </c>
      <c r="K49" s="32">
        <f>TRUNC(F49 * H49, 2)</f>
        <v>2858.66</v>
      </c>
      <c r="L49" s="32">
        <f>M49 - K49</f>
        <v>6020.6</v>
      </c>
      <c r="M49" s="32">
        <f>TRUNC(F49 * J49, 2)</f>
        <v>8879.26</v>
      </c>
      <c r="N49" s="33">
        <f t="shared" si="0"/>
        <v>4.5113345956909832E-3</v>
      </c>
      <c r="O49" s="72">
        <f t="shared" si="1"/>
        <v>0.20349999999999999</v>
      </c>
    </row>
    <row r="50" spans="1:15" x14ac:dyDescent="0.25">
      <c r="A50" s="23" t="s">
        <v>106</v>
      </c>
      <c r="B50" s="24"/>
      <c r="C50" s="24"/>
      <c r="D50" s="23" t="s">
        <v>107</v>
      </c>
      <c r="E50" s="23"/>
      <c r="F50" s="39"/>
      <c r="G50" s="23"/>
      <c r="H50" s="23"/>
      <c r="I50" s="23"/>
      <c r="J50" s="23"/>
      <c r="K50" s="23"/>
      <c r="L50" s="23"/>
      <c r="M50" s="26">
        <v>45669.78</v>
      </c>
      <c r="N50" s="27">
        <f t="shared" si="0"/>
        <v>2.3203696985063634E-2</v>
      </c>
      <c r="O50" s="72"/>
    </row>
    <row r="51" spans="1:15" ht="39.6" x14ac:dyDescent="0.25">
      <c r="A51" s="28" t="s">
        <v>108</v>
      </c>
      <c r="B51" s="29" t="s">
        <v>89</v>
      </c>
      <c r="C51" s="30" t="s">
        <v>32</v>
      </c>
      <c r="D51" s="28" t="s">
        <v>90</v>
      </c>
      <c r="E51" s="31" t="s">
        <v>21</v>
      </c>
      <c r="F51" s="38">
        <v>26.8</v>
      </c>
      <c r="G51" s="32">
        <v>100.79</v>
      </c>
      <c r="H51" s="32">
        <v>72.72</v>
      </c>
      <c r="I51" s="32">
        <v>48.58</v>
      </c>
      <c r="J51" s="32">
        <f t="shared" ref="J51:J56" si="10">TRUNC(G51 * (1 + 20.35 / 100), 2)</f>
        <v>121.3</v>
      </c>
      <c r="K51" s="32">
        <f t="shared" ref="K51:K56" si="11">TRUNC(F51 * H51, 2)</f>
        <v>1948.89</v>
      </c>
      <c r="L51" s="32">
        <f t="shared" ref="L51:L56" si="12">M51 - K51</f>
        <v>1301.95</v>
      </c>
      <c r="M51" s="32">
        <f t="shared" ref="M51:M56" si="13">TRUNC(F51 * J51, 2)</f>
        <v>3250.84</v>
      </c>
      <c r="N51" s="33">
        <f t="shared" si="0"/>
        <v>1.6516722065865934E-3</v>
      </c>
      <c r="O51" s="72">
        <f t="shared" si="1"/>
        <v>0.20349999999999999</v>
      </c>
    </row>
    <row r="52" spans="1:15" ht="26.4" x14ac:dyDescent="0.25">
      <c r="A52" s="28" t="s">
        <v>109</v>
      </c>
      <c r="B52" s="29" t="s">
        <v>70</v>
      </c>
      <c r="C52" s="30" t="s">
        <v>32</v>
      </c>
      <c r="D52" s="28" t="s">
        <v>71</v>
      </c>
      <c r="E52" s="31" t="s">
        <v>54</v>
      </c>
      <c r="F52" s="38">
        <v>318</v>
      </c>
      <c r="G52" s="32">
        <v>18.440000000000001</v>
      </c>
      <c r="H52" s="32">
        <v>7.12</v>
      </c>
      <c r="I52" s="32">
        <v>15.07</v>
      </c>
      <c r="J52" s="32">
        <f t="shared" si="10"/>
        <v>22.19</v>
      </c>
      <c r="K52" s="32">
        <f t="shared" si="11"/>
        <v>2264.16</v>
      </c>
      <c r="L52" s="32">
        <f t="shared" si="12"/>
        <v>4792.26</v>
      </c>
      <c r="M52" s="32">
        <f t="shared" si="13"/>
        <v>7056.42</v>
      </c>
      <c r="N52" s="33">
        <f t="shared" si="0"/>
        <v>3.585194224262581E-3</v>
      </c>
      <c r="O52" s="72">
        <f t="shared" si="1"/>
        <v>0.20349999999999999</v>
      </c>
    </row>
    <row r="53" spans="1:15" ht="26.4" x14ac:dyDescent="0.25">
      <c r="A53" s="28" t="s">
        <v>110</v>
      </c>
      <c r="B53" s="29" t="s">
        <v>79</v>
      </c>
      <c r="C53" s="30" t="s">
        <v>32</v>
      </c>
      <c r="D53" s="28" t="s">
        <v>80</v>
      </c>
      <c r="E53" s="31" t="s">
        <v>54</v>
      </c>
      <c r="F53" s="38">
        <v>764</v>
      </c>
      <c r="G53" s="32">
        <v>12.61</v>
      </c>
      <c r="H53" s="32">
        <v>2.86</v>
      </c>
      <c r="I53" s="32">
        <v>12.31</v>
      </c>
      <c r="J53" s="32">
        <f t="shared" si="10"/>
        <v>15.17</v>
      </c>
      <c r="K53" s="32">
        <f t="shared" si="11"/>
        <v>2185.04</v>
      </c>
      <c r="L53" s="32">
        <f t="shared" si="12"/>
        <v>9404.84</v>
      </c>
      <c r="M53" s="32">
        <f t="shared" si="13"/>
        <v>11589.88</v>
      </c>
      <c r="N53" s="33">
        <f t="shared" si="0"/>
        <v>5.8885342476633195E-3</v>
      </c>
      <c r="O53" s="72">
        <f t="shared" si="1"/>
        <v>0.20349999999999999</v>
      </c>
    </row>
    <row r="54" spans="1:15" ht="26.4" x14ac:dyDescent="0.25">
      <c r="A54" s="28" t="s">
        <v>111</v>
      </c>
      <c r="B54" s="29" t="s">
        <v>82</v>
      </c>
      <c r="C54" s="30" t="s">
        <v>32</v>
      </c>
      <c r="D54" s="28" t="s">
        <v>83</v>
      </c>
      <c r="E54" s="31" t="s">
        <v>34</v>
      </c>
      <c r="F54" s="38">
        <v>11.3</v>
      </c>
      <c r="G54" s="32">
        <v>661.54</v>
      </c>
      <c r="H54" s="32">
        <v>32.21</v>
      </c>
      <c r="I54" s="32">
        <v>763.95</v>
      </c>
      <c r="J54" s="32">
        <f t="shared" si="10"/>
        <v>796.16</v>
      </c>
      <c r="K54" s="32">
        <f t="shared" si="11"/>
        <v>363.97</v>
      </c>
      <c r="L54" s="32">
        <f t="shared" si="12"/>
        <v>8632.630000000001</v>
      </c>
      <c r="M54" s="32">
        <f t="shared" si="13"/>
        <v>8996.6</v>
      </c>
      <c r="N54" s="33">
        <f t="shared" si="0"/>
        <v>4.5709521765995697E-3</v>
      </c>
      <c r="O54" s="72">
        <f t="shared" si="1"/>
        <v>0.20349999999999999</v>
      </c>
    </row>
    <row r="55" spans="1:15" ht="39.6" x14ac:dyDescent="0.25">
      <c r="A55" s="28" t="s">
        <v>112</v>
      </c>
      <c r="B55" s="29" t="s">
        <v>113</v>
      </c>
      <c r="C55" s="30" t="s">
        <v>32</v>
      </c>
      <c r="D55" s="28" t="s">
        <v>114</v>
      </c>
      <c r="E55" s="31" t="s">
        <v>21</v>
      </c>
      <c r="F55" s="38">
        <v>42.81</v>
      </c>
      <c r="G55" s="32">
        <v>142.05000000000001</v>
      </c>
      <c r="H55" s="32">
        <v>65.819999999999993</v>
      </c>
      <c r="I55" s="32">
        <v>105.13</v>
      </c>
      <c r="J55" s="32">
        <f t="shared" si="10"/>
        <v>170.95</v>
      </c>
      <c r="K55" s="32">
        <f t="shared" si="11"/>
        <v>2817.75</v>
      </c>
      <c r="L55" s="32">
        <f t="shared" si="12"/>
        <v>4500.6099999999997</v>
      </c>
      <c r="M55" s="32">
        <f t="shared" si="13"/>
        <v>7318.36</v>
      </c>
      <c r="N55" s="33">
        <f t="shared" si="0"/>
        <v>3.7182795246136569E-3</v>
      </c>
      <c r="O55" s="72">
        <f t="shared" si="1"/>
        <v>0.20349999999999999</v>
      </c>
    </row>
    <row r="56" spans="1:15" ht="39.6" x14ac:dyDescent="0.25">
      <c r="A56" s="28" t="s">
        <v>115</v>
      </c>
      <c r="B56" s="29" t="s">
        <v>97</v>
      </c>
      <c r="C56" s="30" t="s">
        <v>32</v>
      </c>
      <c r="D56" s="28" t="s">
        <v>98</v>
      </c>
      <c r="E56" s="31" t="s">
        <v>21</v>
      </c>
      <c r="F56" s="38">
        <v>53.51</v>
      </c>
      <c r="G56" s="32">
        <v>115.81</v>
      </c>
      <c r="H56" s="32">
        <v>44.87</v>
      </c>
      <c r="I56" s="32">
        <v>94.5</v>
      </c>
      <c r="J56" s="32">
        <f t="shared" si="10"/>
        <v>139.37</v>
      </c>
      <c r="K56" s="32">
        <f t="shared" si="11"/>
        <v>2400.9899999999998</v>
      </c>
      <c r="L56" s="32">
        <f t="shared" si="12"/>
        <v>5056.6900000000005</v>
      </c>
      <c r="M56" s="32">
        <f t="shared" si="13"/>
        <v>7457.68</v>
      </c>
      <c r="N56" s="33">
        <f t="shared" si="0"/>
        <v>3.7890646053379143E-3</v>
      </c>
      <c r="O56" s="72">
        <f t="shared" si="1"/>
        <v>0.20349999999999999</v>
      </c>
    </row>
    <row r="57" spans="1:15" x14ac:dyDescent="0.25">
      <c r="A57" s="23" t="s">
        <v>116</v>
      </c>
      <c r="B57" s="24"/>
      <c r="C57" s="24"/>
      <c r="D57" s="23" t="s">
        <v>117</v>
      </c>
      <c r="E57" s="23"/>
      <c r="F57" s="39"/>
      <c r="G57" s="23"/>
      <c r="H57" s="23"/>
      <c r="I57" s="23"/>
      <c r="J57" s="23"/>
      <c r="K57" s="23"/>
      <c r="L57" s="23"/>
      <c r="M57" s="26">
        <v>34858.65</v>
      </c>
      <c r="N57" s="27">
        <f t="shared" si="0"/>
        <v>1.7710826544563792E-2</v>
      </c>
      <c r="O57" s="72"/>
    </row>
    <row r="58" spans="1:15" ht="39.6" x14ac:dyDescent="0.25">
      <c r="A58" s="28" t="s">
        <v>118</v>
      </c>
      <c r="B58" s="29" t="s">
        <v>89</v>
      </c>
      <c r="C58" s="30" t="s">
        <v>32</v>
      </c>
      <c r="D58" s="28" t="s">
        <v>90</v>
      </c>
      <c r="E58" s="31" t="s">
        <v>21</v>
      </c>
      <c r="F58" s="38">
        <v>24.4</v>
      </c>
      <c r="G58" s="32">
        <v>100.79</v>
      </c>
      <c r="H58" s="32">
        <v>72.72</v>
      </c>
      <c r="I58" s="32">
        <v>48.58</v>
      </c>
      <c r="J58" s="32">
        <f>TRUNC(G58 * (1 + 20.35 / 100), 2)</f>
        <v>121.3</v>
      </c>
      <c r="K58" s="32">
        <f>TRUNC(F58 * H58, 2)</f>
        <v>1774.36</v>
      </c>
      <c r="L58" s="32">
        <f>M58 - K58</f>
        <v>1185.3599999999999</v>
      </c>
      <c r="M58" s="32">
        <f>TRUNC(F58 * J58, 2)</f>
        <v>2959.72</v>
      </c>
      <c r="N58" s="33">
        <f t="shared" si="0"/>
        <v>1.5037612627131669E-3</v>
      </c>
      <c r="O58" s="72">
        <f t="shared" si="1"/>
        <v>0.20349999999999999</v>
      </c>
    </row>
    <row r="59" spans="1:15" ht="26.4" x14ac:dyDescent="0.25">
      <c r="A59" s="28" t="s">
        <v>119</v>
      </c>
      <c r="B59" s="29" t="s">
        <v>70</v>
      </c>
      <c r="C59" s="30" t="s">
        <v>32</v>
      </c>
      <c r="D59" s="28" t="s">
        <v>71</v>
      </c>
      <c r="E59" s="31" t="s">
        <v>54</v>
      </c>
      <c r="F59" s="38">
        <v>292</v>
      </c>
      <c r="G59" s="32">
        <v>18.440000000000001</v>
      </c>
      <c r="H59" s="32">
        <v>7.12</v>
      </c>
      <c r="I59" s="32">
        <v>15.07</v>
      </c>
      <c r="J59" s="32">
        <f>TRUNC(G59 * (1 + 20.35 / 100), 2)</f>
        <v>22.19</v>
      </c>
      <c r="K59" s="32">
        <f>TRUNC(F59 * H59, 2)</f>
        <v>2079.04</v>
      </c>
      <c r="L59" s="32">
        <f>M59 - K59</f>
        <v>4400.4399999999996</v>
      </c>
      <c r="M59" s="32">
        <f>TRUNC(F59 * J59, 2)</f>
        <v>6479.48</v>
      </c>
      <c r="N59" s="33">
        <f t="shared" si="0"/>
        <v>3.2920651367442564E-3</v>
      </c>
      <c r="O59" s="72">
        <f t="shared" si="1"/>
        <v>0.20349999999999999</v>
      </c>
    </row>
    <row r="60" spans="1:15" ht="26.4" x14ac:dyDescent="0.25">
      <c r="A60" s="28" t="s">
        <v>120</v>
      </c>
      <c r="B60" s="29" t="s">
        <v>79</v>
      </c>
      <c r="C60" s="30" t="s">
        <v>32</v>
      </c>
      <c r="D60" s="28" t="s">
        <v>80</v>
      </c>
      <c r="E60" s="31" t="s">
        <v>54</v>
      </c>
      <c r="F60" s="38">
        <v>693</v>
      </c>
      <c r="G60" s="32">
        <v>12.61</v>
      </c>
      <c r="H60" s="32">
        <v>2.86</v>
      </c>
      <c r="I60" s="32">
        <v>12.31</v>
      </c>
      <c r="J60" s="32">
        <f>TRUNC(G60 * (1 + 20.35 / 100), 2)</f>
        <v>15.17</v>
      </c>
      <c r="K60" s="32">
        <f>TRUNC(F60 * H60, 2)</f>
        <v>1981.98</v>
      </c>
      <c r="L60" s="32">
        <f>M60 - K60</f>
        <v>8530.83</v>
      </c>
      <c r="M60" s="32">
        <f>TRUNC(F60 * J60, 2)</f>
        <v>10512.81</v>
      </c>
      <c r="N60" s="33">
        <f t="shared" si="0"/>
        <v>5.3413013529197391E-3</v>
      </c>
      <c r="O60" s="72">
        <f t="shared" si="1"/>
        <v>0.20349999999999999</v>
      </c>
    </row>
    <row r="61" spans="1:15" ht="39.6" x14ac:dyDescent="0.25">
      <c r="A61" s="28" t="s">
        <v>121</v>
      </c>
      <c r="B61" s="29" t="s">
        <v>94</v>
      </c>
      <c r="C61" s="30" t="s">
        <v>32</v>
      </c>
      <c r="D61" s="28" t="s">
        <v>95</v>
      </c>
      <c r="E61" s="31" t="s">
        <v>34</v>
      </c>
      <c r="F61" s="38">
        <v>10.3</v>
      </c>
      <c r="G61" s="32">
        <v>653.20000000000005</v>
      </c>
      <c r="H61" s="32">
        <v>23.7</v>
      </c>
      <c r="I61" s="32">
        <v>762.42</v>
      </c>
      <c r="J61" s="32">
        <f>TRUNC(G61 * (1 + 20.35 / 100), 2)</f>
        <v>786.12</v>
      </c>
      <c r="K61" s="32">
        <f>TRUNC(F61 * H61, 2)</f>
        <v>244.11</v>
      </c>
      <c r="L61" s="32">
        <f>M61 - K61</f>
        <v>7852.92</v>
      </c>
      <c r="M61" s="32">
        <f>TRUNC(F61 * J61, 2)</f>
        <v>8097.03</v>
      </c>
      <c r="N61" s="33">
        <f t="shared" si="0"/>
        <v>4.1139026857359463E-3</v>
      </c>
      <c r="O61" s="72">
        <f t="shared" si="1"/>
        <v>0.20349999999999999</v>
      </c>
    </row>
    <row r="62" spans="1:15" ht="39.6" x14ac:dyDescent="0.25">
      <c r="A62" s="28" t="s">
        <v>122</v>
      </c>
      <c r="B62" s="29" t="s">
        <v>97</v>
      </c>
      <c r="C62" s="30" t="s">
        <v>32</v>
      </c>
      <c r="D62" s="28" t="s">
        <v>98</v>
      </c>
      <c r="E62" s="31" t="s">
        <v>21</v>
      </c>
      <c r="F62" s="38">
        <v>48.86</v>
      </c>
      <c r="G62" s="32">
        <v>115.81</v>
      </c>
      <c r="H62" s="32">
        <v>44.87</v>
      </c>
      <c r="I62" s="32">
        <v>94.5</v>
      </c>
      <c r="J62" s="32">
        <f>TRUNC(G62 * (1 + 20.35 / 100), 2)</f>
        <v>139.37</v>
      </c>
      <c r="K62" s="32">
        <f>TRUNC(F62 * H62, 2)</f>
        <v>2192.34</v>
      </c>
      <c r="L62" s="32">
        <f>M62 - K62</f>
        <v>4617.2699999999995</v>
      </c>
      <c r="M62" s="32">
        <f>TRUNC(F62 * J62, 2)</f>
        <v>6809.61</v>
      </c>
      <c r="N62" s="33">
        <f t="shared" si="0"/>
        <v>3.459796106450681E-3</v>
      </c>
      <c r="O62" s="72">
        <f t="shared" si="1"/>
        <v>0.20349999999999999</v>
      </c>
    </row>
    <row r="63" spans="1:15" x14ac:dyDescent="0.25">
      <c r="A63" s="23" t="s">
        <v>123</v>
      </c>
      <c r="B63" s="24"/>
      <c r="C63" s="24"/>
      <c r="D63" s="23" t="s">
        <v>124</v>
      </c>
      <c r="E63" s="23"/>
      <c r="F63" s="39"/>
      <c r="G63" s="23"/>
      <c r="H63" s="23"/>
      <c r="I63" s="23"/>
      <c r="J63" s="23"/>
      <c r="K63" s="23"/>
      <c r="L63" s="23"/>
      <c r="M63" s="26">
        <v>102699.45</v>
      </c>
      <c r="N63" s="27">
        <f t="shared" si="0"/>
        <v>5.2179075930137903E-2</v>
      </c>
      <c r="O63" s="72"/>
    </row>
    <row r="64" spans="1:15" ht="39.6" x14ac:dyDescent="0.25">
      <c r="A64" s="28" t="s">
        <v>125</v>
      </c>
      <c r="B64" s="29" t="s">
        <v>126</v>
      </c>
      <c r="C64" s="30" t="s">
        <v>32</v>
      </c>
      <c r="D64" s="28" t="s">
        <v>127</v>
      </c>
      <c r="E64" s="31" t="s">
        <v>21</v>
      </c>
      <c r="F64" s="38">
        <v>206.4</v>
      </c>
      <c r="G64" s="32">
        <v>42.52</v>
      </c>
      <c r="H64" s="32">
        <v>21.38</v>
      </c>
      <c r="I64" s="32">
        <v>29.79</v>
      </c>
      <c r="J64" s="32">
        <f>TRUNC(G64 * (1 + 20.35 / 100), 2)</f>
        <v>51.17</v>
      </c>
      <c r="K64" s="32">
        <f>TRUNC(F64 * H64, 2)</f>
        <v>4412.83</v>
      </c>
      <c r="L64" s="32">
        <f>M64 - K64</f>
        <v>6148.65</v>
      </c>
      <c r="M64" s="32">
        <f>TRUNC(F64 * J64, 2)</f>
        <v>10561.48</v>
      </c>
      <c r="N64" s="33">
        <f t="shared" si="0"/>
        <v>5.366029388225866E-3</v>
      </c>
      <c r="O64" s="72">
        <f t="shared" si="1"/>
        <v>0.20349999999999999</v>
      </c>
    </row>
    <row r="65" spans="1:15" ht="26.4" x14ac:dyDescent="0.25">
      <c r="A65" s="28" t="s">
        <v>128</v>
      </c>
      <c r="B65" s="29" t="s">
        <v>129</v>
      </c>
      <c r="C65" s="30" t="s">
        <v>32</v>
      </c>
      <c r="D65" s="28" t="s">
        <v>130</v>
      </c>
      <c r="E65" s="31" t="s">
        <v>54</v>
      </c>
      <c r="F65" s="38">
        <v>480</v>
      </c>
      <c r="G65" s="32">
        <v>15.37</v>
      </c>
      <c r="H65" s="32">
        <v>3.54</v>
      </c>
      <c r="I65" s="32">
        <v>14.95</v>
      </c>
      <c r="J65" s="32">
        <f>TRUNC(G65 * (1 + 20.35 / 100), 2)</f>
        <v>18.489999999999998</v>
      </c>
      <c r="K65" s="32">
        <f>TRUNC(F65 * H65, 2)</f>
        <v>1699.2</v>
      </c>
      <c r="L65" s="32">
        <f>M65 - K65</f>
        <v>7176.0000000000009</v>
      </c>
      <c r="M65" s="32">
        <f>TRUNC(F65 * J65, 2)</f>
        <v>8875.2000000000007</v>
      </c>
      <c r="N65" s="33">
        <f t="shared" si="0"/>
        <v>4.5092718091008276E-3</v>
      </c>
      <c r="O65" s="72">
        <f t="shared" si="1"/>
        <v>0.20349999999999999</v>
      </c>
    </row>
    <row r="66" spans="1:15" ht="26.4" x14ac:dyDescent="0.25">
      <c r="A66" s="28" t="s">
        <v>131</v>
      </c>
      <c r="B66" s="29" t="s">
        <v>132</v>
      </c>
      <c r="C66" s="30" t="s">
        <v>32</v>
      </c>
      <c r="D66" s="28" t="s">
        <v>133</v>
      </c>
      <c r="E66" s="31" t="s">
        <v>54</v>
      </c>
      <c r="F66" s="38">
        <v>227</v>
      </c>
      <c r="G66" s="32">
        <v>13.72</v>
      </c>
      <c r="H66" s="32">
        <v>2.5099999999999998</v>
      </c>
      <c r="I66" s="32">
        <v>14</v>
      </c>
      <c r="J66" s="32">
        <f>TRUNC(G66 * (1 + 20.35 / 100), 2)</f>
        <v>16.510000000000002</v>
      </c>
      <c r="K66" s="32">
        <f>TRUNC(F66 * H66, 2)</f>
        <v>569.77</v>
      </c>
      <c r="L66" s="32">
        <f>M66 - K66</f>
        <v>3178</v>
      </c>
      <c r="M66" s="32">
        <f>TRUNC(F66 * J66, 2)</f>
        <v>3747.77</v>
      </c>
      <c r="N66" s="33">
        <f t="shared" si="0"/>
        <v>1.9041501721644366E-3</v>
      </c>
      <c r="O66" s="72">
        <f t="shared" si="1"/>
        <v>0.20349999999999999</v>
      </c>
    </row>
    <row r="67" spans="1:15" ht="26.4" x14ac:dyDescent="0.25">
      <c r="A67" s="28" t="s">
        <v>134</v>
      </c>
      <c r="B67" s="29" t="s">
        <v>135</v>
      </c>
      <c r="C67" s="30" t="s">
        <v>32</v>
      </c>
      <c r="D67" s="28" t="s">
        <v>136</v>
      </c>
      <c r="E67" s="31" t="s">
        <v>54</v>
      </c>
      <c r="F67" s="38">
        <v>3000</v>
      </c>
      <c r="G67" s="32">
        <v>11.58</v>
      </c>
      <c r="H67" s="32">
        <v>1.8</v>
      </c>
      <c r="I67" s="32">
        <v>12.13</v>
      </c>
      <c r="J67" s="32">
        <f>TRUNC(G67 * (1 + 20.35 / 100), 2)</f>
        <v>13.93</v>
      </c>
      <c r="K67" s="32">
        <f>TRUNC(F67 * H67, 2)</f>
        <v>5400</v>
      </c>
      <c r="L67" s="32">
        <f>M67 - K67</f>
        <v>36390</v>
      </c>
      <c r="M67" s="32">
        <f>TRUNC(F67 * J67, 2)</f>
        <v>41790</v>
      </c>
      <c r="N67" s="33">
        <f t="shared" si="0"/>
        <v>2.1232475764188252E-2</v>
      </c>
      <c r="O67" s="72">
        <f t="shared" si="1"/>
        <v>0.20349999999999999</v>
      </c>
    </row>
    <row r="68" spans="1:15" ht="26.4" x14ac:dyDescent="0.25">
      <c r="A68" s="28" t="s">
        <v>137</v>
      </c>
      <c r="B68" s="29" t="s">
        <v>138</v>
      </c>
      <c r="C68" s="30" t="s">
        <v>32</v>
      </c>
      <c r="D68" s="28" t="s">
        <v>139</v>
      </c>
      <c r="E68" s="31" t="s">
        <v>34</v>
      </c>
      <c r="F68" s="38">
        <v>49.1</v>
      </c>
      <c r="G68" s="32">
        <v>638.41999999999996</v>
      </c>
      <c r="H68" s="32">
        <v>35.909999999999997</v>
      </c>
      <c r="I68" s="32">
        <v>732.42</v>
      </c>
      <c r="J68" s="32">
        <f>TRUNC(G68 * (1 + 20.35 / 100), 2)</f>
        <v>768.33</v>
      </c>
      <c r="K68" s="32">
        <f>TRUNC(F68 * H68, 2)</f>
        <v>1763.18</v>
      </c>
      <c r="L68" s="32">
        <f>M68 - K68</f>
        <v>35961.82</v>
      </c>
      <c r="M68" s="32">
        <f>TRUNC(F68 * J68, 2)</f>
        <v>37725</v>
      </c>
      <c r="N68" s="33">
        <f t="shared" si="0"/>
        <v>1.9167148796458526E-2</v>
      </c>
      <c r="O68" s="72">
        <f t="shared" si="1"/>
        <v>0.20349999999999999</v>
      </c>
    </row>
    <row r="69" spans="1:15" x14ac:dyDescent="0.25">
      <c r="A69" s="23" t="s">
        <v>140</v>
      </c>
      <c r="B69" s="24"/>
      <c r="C69" s="24"/>
      <c r="D69" s="23" t="s">
        <v>141</v>
      </c>
      <c r="E69" s="23"/>
      <c r="F69" s="39"/>
      <c r="G69" s="23"/>
      <c r="H69" s="23"/>
      <c r="I69" s="23"/>
      <c r="J69" s="23"/>
      <c r="K69" s="23"/>
      <c r="L69" s="23"/>
      <c r="M69" s="26">
        <v>13358.7</v>
      </c>
      <c r="N69" s="27">
        <f t="shared" si="0"/>
        <v>6.7872283797813264E-3</v>
      </c>
      <c r="O69" s="72"/>
    </row>
    <row r="70" spans="1:15" ht="39.6" x14ac:dyDescent="0.25">
      <c r="A70" s="28" t="s">
        <v>142</v>
      </c>
      <c r="B70" s="29" t="s">
        <v>89</v>
      </c>
      <c r="C70" s="30" t="s">
        <v>32</v>
      </c>
      <c r="D70" s="28" t="s">
        <v>90</v>
      </c>
      <c r="E70" s="31" t="s">
        <v>21</v>
      </c>
      <c r="F70" s="38">
        <v>13</v>
      </c>
      <c r="G70" s="32">
        <v>100.79</v>
      </c>
      <c r="H70" s="32">
        <v>72.72</v>
      </c>
      <c r="I70" s="32">
        <v>48.58</v>
      </c>
      <c r="J70" s="32">
        <f>TRUNC(G70 * (1 + 20.35 / 100), 2)</f>
        <v>121.3</v>
      </c>
      <c r="K70" s="32">
        <f>TRUNC(F70 * H70, 2)</f>
        <v>945.36</v>
      </c>
      <c r="L70" s="32">
        <f>M70 - K70</f>
        <v>631.54000000000008</v>
      </c>
      <c r="M70" s="32">
        <f>TRUNC(F70 * J70, 2)</f>
        <v>1576.9</v>
      </c>
      <c r="N70" s="33">
        <f t="shared" si="0"/>
        <v>8.0118427931439229E-4</v>
      </c>
      <c r="O70" s="72">
        <f t="shared" si="1"/>
        <v>0.20349999999999999</v>
      </c>
    </row>
    <row r="71" spans="1:15" ht="26.4" x14ac:dyDescent="0.25">
      <c r="A71" s="28" t="s">
        <v>143</v>
      </c>
      <c r="B71" s="29" t="s">
        <v>70</v>
      </c>
      <c r="C71" s="30" t="s">
        <v>32</v>
      </c>
      <c r="D71" s="28" t="s">
        <v>71</v>
      </c>
      <c r="E71" s="31" t="s">
        <v>54</v>
      </c>
      <c r="F71" s="38">
        <v>119</v>
      </c>
      <c r="G71" s="32">
        <v>18.440000000000001</v>
      </c>
      <c r="H71" s="32">
        <v>7.12</v>
      </c>
      <c r="I71" s="32">
        <v>15.07</v>
      </c>
      <c r="J71" s="32">
        <f>TRUNC(G71 * (1 + 20.35 / 100), 2)</f>
        <v>22.19</v>
      </c>
      <c r="K71" s="32">
        <f>TRUNC(F71 * H71, 2)</f>
        <v>847.28</v>
      </c>
      <c r="L71" s="32">
        <f>M71 - K71</f>
        <v>1793.3300000000002</v>
      </c>
      <c r="M71" s="32">
        <f>TRUNC(F71 * J71, 2)</f>
        <v>2640.61</v>
      </c>
      <c r="N71" s="33">
        <f t="shared" si="0"/>
        <v>1.3416292851800226E-3</v>
      </c>
      <c r="O71" s="72">
        <f t="shared" si="1"/>
        <v>0.20349999999999999</v>
      </c>
    </row>
    <row r="72" spans="1:15" ht="26.4" x14ac:dyDescent="0.25">
      <c r="A72" s="28" t="s">
        <v>144</v>
      </c>
      <c r="B72" s="29" t="s">
        <v>76</v>
      </c>
      <c r="C72" s="30" t="s">
        <v>32</v>
      </c>
      <c r="D72" s="28" t="s">
        <v>77</v>
      </c>
      <c r="E72" s="31" t="s">
        <v>54</v>
      </c>
      <c r="F72" s="38">
        <v>165</v>
      </c>
      <c r="G72" s="32">
        <v>14.99</v>
      </c>
      <c r="H72" s="32">
        <v>3.84</v>
      </c>
      <c r="I72" s="32">
        <v>14.2</v>
      </c>
      <c r="J72" s="32">
        <f>TRUNC(G72 * (1 + 20.35 / 100), 2)</f>
        <v>18.04</v>
      </c>
      <c r="K72" s="32">
        <f>TRUNC(F72 * H72, 2)</f>
        <v>633.6</v>
      </c>
      <c r="L72" s="32">
        <f>M72 - K72</f>
        <v>2343</v>
      </c>
      <c r="M72" s="32">
        <f>TRUNC(F72 * J72, 2)</f>
        <v>2976.6</v>
      </c>
      <c r="N72" s="33">
        <f t="shared" si="0"/>
        <v>1.5123375774032722E-3</v>
      </c>
      <c r="O72" s="72">
        <f t="shared" si="1"/>
        <v>0.20349999999999999</v>
      </c>
    </row>
    <row r="73" spans="1:15" ht="26.4" x14ac:dyDescent="0.25">
      <c r="A73" s="28" t="s">
        <v>145</v>
      </c>
      <c r="B73" s="29" t="s">
        <v>94</v>
      </c>
      <c r="C73" s="30" t="s">
        <v>32</v>
      </c>
      <c r="D73" s="28" t="s">
        <v>146</v>
      </c>
      <c r="E73" s="31" t="s">
        <v>34</v>
      </c>
      <c r="F73" s="38">
        <v>3.5</v>
      </c>
      <c r="G73" s="32">
        <v>653.20000000000005</v>
      </c>
      <c r="H73" s="32">
        <v>23.7</v>
      </c>
      <c r="I73" s="32">
        <v>762.42</v>
      </c>
      <c r="J73" s="32">
        <f>TRUNC(G73 * (1 + 20.35 / 100), 2)</f>
        <v>786.12</v>
      </c>
      <c r="K73" s="32">
        <f>TRUNC(F73 * H73, 2)</f>
        <v>82.95</v>
      </c>
      <c r="L73" s="32">
        <f>M73 - K73</f>
        <v>2668.4700000000003</v>
      </c>
      <c r="M73" s="32">
        <f>TRUNC(F73 * J73, 2)</f>
        <v>2751.42</v>
      </c>
      <c r="N73" s="33">
        <f t="shared" si="0"/>
        <v>1.3979291329768568E-3</v>
      </c>
      <c r="O73" s="72">
        <f t="shared" si="1"/>
        <v>0.20349999999999999</v>
      </c>
    </row>
    <row r="74" spans="1:15" ht="39.6" x14ac:dyDescent="0.25">
      <c r="A74" s="28" t="s">
        <v>147</v>
      </c>
      <c r="B74" s="29" t="s">
        <v>97</v>
      </c>
      <c r="C74" s="30" t="s">
        <v>32</v>
      </c>
      <c r="D74" s="28" t="s">
        <v>98</v>
      </c>
      <c r="E74" s="31" t="s">
        <v>21</v>
      </c>
      <c r="F74" s="38">
        <v>24.49</v>
      </c>
      <c r="G74" s="32">
        <v>115.81</v>
      </c>
      <c r="H74" s="32">
        <v>44.87</v>
      </c>
      <c r="I74" s="32">
        <v>94.5</v>
      </c>
      <c r="J74" s="32">
        <f>TRUNC(G74 * (1 + 20.35 / 100), 2)</f>
        <v>139.37</v>
      </c>
      <c r="K74" s="32">
        <f>TRUNC(F74 * H74, 2)</f>
        <v>1098.8599999999999</v>
      </c>
      <c r="L74" s="32">
        <f>M74 - K74</f>
        <v>2314.3100000000004</v>
      </c>
      <c r="M74" s="32">
        <f>TRUNC(F74 * J74, 2)</f>
        <v>3413.17</v>
      </c>
      <c r="N74" s="33">
        <f t="shared" si="0"/>
        <v>1.7341481049067819E-3</v>
      </c>
      <c r="O74" s="72">
        <f t="shared" si="1"/>
        <v>0.20349999999999999</v>
      </c>
    </row>
    <row r="75" spans="1:15" x14ac:dyDescent="0.25">
      <c r="A75" s="40" t="s">
        <v>148</v>
      </c>
      <c r="B75" s="41"/>
      <c r="C75" s="41"/>
      <c r="D75" s="40" t="s">
        <v>149</v>
      </c>
      <c r="E75" s="40"/>
      <c r="F75" s="45"/>
      <c r="G75" s="40"/>
      <c r="H75" s="40"/>
      <c r="I75" s="40"/>
      <c r="J75" s="40"/>
      <c r="K75" s="40"/>
      <c r="L75" s="40"/>
      <c r="M75" s="43">
        <v>377652.65</v>
      </c>
      <c r="N75" s="44">
        <f t="shared" si="0"/>
        <v>0.1918760645706262</v>
      </c>
      <c r="O75" s="72"/>
    </row>
    <row r="76" spans="1:15" ht="158.4" x14ac:dyDescent="0.25">
      <c r="A76" s="28" t="s">
        <v>150</v>
      </c>
      <c r="B76" s="29" t="s">
        <v>151</v>
      </c>
      <c r="C76" s="30" t="s">
        <v>19</v>
      </c>
      <c r="D76" s="28" t="s">
        <v>152</v>
      </c>
      <c r="E76" s="31" t="s">
        <v>153</v>
      </c>
      <c r="F76" s="38">
        <v>1</v>
      </c>
      <c r="G76" s="32">
        <v>78346.210000000006</v>
      </c>
      <c r="H76" s="32">
        <v>14931.45</v>
      </c>
      <c r="I76" s="32">
        <v>72111.179999999993</v>
      </c>
      <c r="J76" s="32" t="str">
        <f>TRUNC(G76 * (1 + 11.1 / 100), 2) &amp;CHAR(10)&amp; "(11.1%)"</f>
        <v>87042,63
(11.1%)</v>
      </c>
      <c r="K76" s="32">
        <f>TRUNC(F76 * H76, 2)</f>
        <v>14931.45</v>
      </c>
      <c r="L76" s="32">
        <f>M76 - K76</f>
        <v>72111.180000000008</v>
      </c>
      <c r="M76" s="32">
        <f>TRUNC(F76 * TRUNC(G76 * (1 + 11.1 / 100), 2), 2)</f>
        <v>87042.63</v>
      </c>
      <c r="N76" s="33">
        <f t="shared" si="0"/>
        <v>4.4224229048246119E-2</v>
      </c>
      <c r="O76" s="72">
        <f>L$7</f>
        <v>0.111</v>
      </c>
    </row>
    <row r="77" spans="1:15" ht="118.8" x14ac:dyDescent="0.25">
      <c r="A77" s="28" t="s">
        <v>154</v>
      </c>
      <c r="B77" s="29" t="s">
        <v>155</v>
      </c>
      <c r="C77" s="30" t="s">
        <v>19</v>
      </c>
      <c r="D77" s="28" t="s">
        <v>156</v>
      </c>
      <c r="E77" s="31" t="s">
        <v>153</v>
      </c>
      <c r="F77" s="38">
        <v>1</v>
      </c>
      <c r="G77" s="32">
        <v>87299.03</v>
      </c>
      <c r="H77" s="32">
        <v>20072.2</v>
      </c>
      <c r="I77" s="32">
        <v>76917.02</v>
      </c>
      <c r="J77" s="32" t="str">
        <f>TRUNC(G77 * (1 + 11.1 / 100), 2) &amp;CHAR(10)&amp; "(11.1%)"</f>
        <v>96989,22
(11.1%)</v>
      </c>
      <c r="K77" s="32">
        <f>TRUNC(F77 * H77, 2)</f>
        <v>20072.2</v>
      </c>
      <c r="L77" s="32">
        <f>M77 - K77</f>
        <v>76917.02</v>
      </c>
      <c r="M77" s="32">
        <f>TRUNC(F77 * TRUNC(G77 * (1 + 11.1 / 100), 2), 2)</f>
        <v>96989.22</v>
      </c>
      <c r="N77" s="33">
        <f t="shared" ref="N77:N140" si="14">M77 / 1968211.36</f>
        <v>4.9277847883166366E-2</v>
      </c>
      <c r="O77" s="72">
        <f t="shared" ref="O77:O79" si="15">L$7</f>
        <v>0.111</v>
      </c>
    </row>
    <row r="78" spans="1:15" ht="145.19999999999999" x14ac:dyDescent="0.25">
      <c r="A78" s="28" t="s">
        <v>157</v>
      </c>
      <c r="B78" s="29" t="s">
        <v>158</v>
      </c>
      <c r="C78" s="30" t="s">
        <v>19</v>
      </c>
      <c r="D78" s="28" t="s">
        <v>159</v>
      </c>
      <c r="E78" s="31" t="s">
        <v>153</v>
      </c>
      <c r="F78" s="38">
        <v>1</v>
      </c>
      <c r="G78" s="32">
        <v>90540.95</v>
      </c>
      <c r="H78" s="32">
        <v>22518.74</v>
      </c>
      <c r="I78" s="32">
        <v>78072.25</v>
      </c>
      <c r="J78" s="32" t="str">
        <f>TRUNC(G78 * (1 + 11.1 / 100), 2) &amp;CHAR(10)&amp; "(11.1%)"</f>
        <v>100590,99
(11.1%)</v>
      </c>
      <c r="K78" s="32">
        <f>TRUNC(F78 * H78, 2)</f>
        <v>22518.74</v>
      </c>
      <c r="L78" s="32">
        <f>M78 - K78</f>
        <v>78072.25</v>
      </c>
      <c r="M78" s="32">
        <f>TRUNC(F78 * TRUNC(G78 * (1 + 11.1 / 100), 2), 2)</f>
        <v>100590.99</v>
      </c>
      <c r="N78" s="33">
        <f t="shared" si="14"/>
        <v>5.1107819030167576E-2</v>
      </c>
      <c r="O78" s="72">
        <f t="shared" si="15"/>
        <v>0.111</v>
      </c>
    </row>
    <row r="79" spans="1:15" ht="145.19999999999999" x14ac:dyDescent="0.25">
      <c r="A79" s="28" t="s">
        <v>160</v>
      </c>
      <c r="B79" s="29" t="s">
        <v>161</v>
      </c>
      <c r="C79" s="30" t="s">
        <v>19</v>
      </c>
      <c r="D79" s="28" t="s">
        <v>162</v>
      </c>
      <c r="E79" s="31" t="s">
        <v>153</v>
      </c>
      <c r="F79" s="38">
        <v>1</v>
      </c>
      <c r="G79" s="32">
        <v>76986.47</v>
      </c>
      <c r="H79" s="32">
        <v>20088.060000000001</v>
      </c>
      <c r="I79" s="32">
        <v>65443.9</v>
      </c>
      <c r="J79" s="32" t="str">
        <f>TRUNC(G79 * (1 + 11.1 / 100), 2) &amp;CHAR(10)&amp; "(11.1%)"</f>
        <v>85531,96
(11.1%)</v>
      </c>
      <c r="K79" s="32">
        <f>TRUNC(F79 * H79, 2)</f>
        <v>20088.060000000001</v>
      </c>
      <c r="L79" s="32">
        <f>M79 - K79</f>
        <v>65443.900000000009</v>
      </c>
      <c r="M79" s="32">
        <f>TRUNC(F79 * TRUNC(G79 * (1 + 11.1 / 100), 2), 2)</f>
        <v>85531.96</v>
      </c>
      <c r="N79" s="33">
        <f t="shared" si="14"/>
        <v>4.3456694610278034E-2</v>
      </c>
      <c r="O79" s="72">
        <f t="shared" si="15"/>
        <v>0.111</v>
      </c>
    </row>
    <row r="80" spans="1:15" ht="52.8" x14ac:dyDescent="0.25">
      <c r="A80" s="28" t="s">
        <v>163</v>
      </c>
      <c r="B80" s="29" t="s">
        <v>164</v>
      </c>
      <c r="C80" s="30" t="s">
        <v>19</v>
      </c>
      <c r="D80" s="28" t="s">
        <v>165</v>
      </c>
      <c r="E80" s="31" t="s">
        <v>153</v>
      </c>
      <c r="F80" s="38">
        <v>1</v>
      </c>
      <c r="G80" s="32">
        <v>6230.04</v>
      </c>
      <c r="H80" s="32">
        <v>3865.8</v>
      </c>
      <c r="I80" s="32">
        <v>3632.05</v>
      </c>
      <c r="J80" s="32">
        <f>TRUNC(G80 * (1 + 20.35 / 100), 2)</f>
        <v>7497.85</v>
      </c>
      <c r="K80" s="32">
        <f>TRUNC(F80 * H80, 2)</f>
        <v>3865.8</v>
      </c>
      <c r="L80" s="32">
        <f>M80 - K80</f>
        <v>3632.05</v>
      </c>
      <c r="M80" s="32">
        <f>TRUNC(F80 * J80, 2)</f>
        <v>7497.85</v>
      </c>
      <c r="N80" s="33">
        <f t="shared" si="14"/>
        <v>3.8094739987680998E-3</v>
      </c>
      <c r="O80" s="72">
        <f t="shared" ref="O80:O143" si="16">K$7</f>
        <v>0.20349999999999999</v>
      </c>
    </row>
    <row r="81" spans="1:15" x14ac:dyDescent="0.25">
      <c r="A81" s="40" t="s">
        <v>166</v>
      </c>
      <c r="B81" s="41"/>
      <c r="C81" s="41"/>
      <c r="D81" s="40" t="s">
        <v>167</v>
      </c>
      <c r="E81" s="40"/>
      <c r="F81" s="45"/>
      <c r="G81" s="40"/>
      <c r="H81" s="40"/>
      <c r="I81" s="40"/>
      <c r="J81" s="40"/>
      <c r="K81" s="40"/>
      <c r="L81" s="40"/>
      <c r="M81" s="43">
        <v>63689.21</v>
      </c>
      <c r="N81" s="44">
        <f t="shared" si="14"/>
        <v>3.2358928159016413E-2</v>
      </c>
      <c r="O81" s="72"/>
    </row>
    <row r="82" spans="1:15" ht="39.6" x14ac:dyDescent="0.25">
      <c r="A82" s="28" t="s">
        <v>168</v>
      </c>
      <c r="B82" s="29" t="s">
        <v>169</v>
      </c>
      <c r="C82" s="30" t="s">
        <v>19</v>
      </c>
      <c r="D82" s="28" t="s">
        <v>170</v>
      </c>
      <c r="E82" s="31" t="s">
        <v>21</v>
      </c>
      <c r="F82" s="38">
        <v>75.03</v>
      </c>
      <c r="G82" s="32">
        <v>705.32</v>
      </c>
      <c r="H82" s="32">
        <v>31.89</v>
      </c>
      <c r="I82" s="32">
        <v>816.96</v>
      </c>
      <c r="J82" s="32">
        <f>TRUNC(G82 * (1 + 20.35 / 100), 2)</f>
        <v>848.85</v>
      </c>
      <c r="K82" s="32">
        <f>TRUNC(F82 * H82, 2)</f>
        <v>2392.6999999999998</v>
      </c>
      <c r="L82" s="32">
        <f>M82 - K82</f>
        <v>61296.51</v>
      </c>
      <c r="M82" s="32">
        <f>TRUNC(F82 * J82, 2)</f>
        <v>63689.21</v>
      </c>
      <c r="N82" s="33">
        <f t="shared" si="14"/>
        <v>3.2358928159016413E-2</v>
      </c>
      <c r="O82" s="72">
        <f t="shared" si="16"/>
        <v>0.20349999999999999</v>
      </c>
    </row>
    <row r="83" spans="1:15" x14ac:dyDescent="0.25">
      <c r="A83" s="40" t="s">
        <v>171</v>
      </c>
      <c r="B83" s="41"/>
      <c r="C83" s="41"/>
      <c r="D83" s="40" t="s">
        <v>172</v>
      </c>
      <c r="E83" s="40"/>
      <c r="F83" s="45"/>
      <c r="G83" s="40"/>
      <c r="H83" s="40"/>
      <c r="I83" s="40"/>
      <c r="J83" s="40"/>
      <c r="K83" s="40"/>
      <c r="L83" s="40"/>
      <c r="M83" s="43">
        <v>312627.09999999998</v>
      </c>
      <c r="N83" s="44">
        <f t="shared" si="14"/>
        <v>0.15883817477813966</v>
      </c>
      <c r="O83" s="72"/>
    </row>
    <row r="84" spans="1:15" ht="26.4" x14ac:dyDescent="0.25">
      <c r="A84" s="28" t="s">
        <v>173</v>
      </c>
      <c r="B84" s="29" t="s">
        <v>174</v>
      </c>
      <c r="C84" s="30" t="s">
        <v>19</v>
      </c>
      <c r="D84" s="28" t="s">
        <v>175</v>
      </c>
      <c r="E84" s="31" t="s">
        <v>153</v>
      </c>
      <c r="F84" s="38">
        <v>0</v>
      </c>
      <c r="G84" s="32">
        <v>10.34</v>
      </c>
      <c r="H84" s="32">
        <v>8.19</v>
      </c>
      <c r="I84" s="32">
        <v>4.25</v>
      </c>
      <c r="J84" s="32">
        <f t="shared" ref="J84:J91" si="17">TRUNC(G84 * (1 + 20.35 / 100), 2)</f>
        <v>12.44</v>
      </c>
      <c r="K84" s="32">
        <f t="shared" ref="K84:K91" si="18">TRUNC(F84 * H84, 2)</f>
        <v>0</v>
      </c>
      <c r="L84" s="32">
        <f t="shared" ref="L84:L91" si="19">M84 - K84</f>
        <v>0</v>
      </c>
      <c r="M84" s="32">
        <f t="shared" ref="M84:M91" si="20">TRUNC(F84 * J84, 2)</f>
        <v>0</v>
      </c>
      <c r="N84" s="33">
        <f t="shared" si="14"/>
        <v>0</v>
      </c>
      <c r="O84" s="72">
        <f t="shared" si="16"/>
        <v>0.20349999999999999</v>
      </c>
    </row>
    <row r="85" spans="1:15" ht="26.4" x14ac:dyDescent="0.25">
      <c r="A85" s="28" t="s">
        <v>176</v>
      </c>
      <c r="B85" s="29" t="s">
        <v>177</v>
      </c>
      <c r="C85" s="30" t="s">
        <v>19</v>
      </c>
      <c r="D85" s="28" t="s">
        <v>178</v>
      </c>
      <c r="E85" s="31" t="s">
        <v>54</v>
      </c>
      <c r="F85" s="38">
        <v>0</v>
      </c>
      <c r="G85" s="32">
        <v>13.45</v>
      </c>
      <c r="H85" s="32">
        <v>1.2</v>
      </c>
      <c r="I85" s="32">
        <v>14.98</v>
      </c>
      <c r="J85" s="32">
        <f t="shared" si="17"/>
        <v>16.18</v>
      </c>
      <c r="K85" s="32">
        <f t="shared" si="18"/>
        <v>0</v>
      </c>
      <c r="L85" s="32">
        <f t="shared" si="19"/>
        <v>0</v>
      </c>
      <c r="M85" s="32">
        <f t="shared" si="20"/>
        <v>0</v>
      </c>
      <c r="N85" s="33">
        <f t="shared" si="14"/>
        <v>0</v>
      </c>
      <c r="O85" s="72">
        <f t="shared" si="16"/>
        <v>0.20349999999999999</v>
      </c>
    </row>
    <row r="86" spans="1:15" ht="26.4" x14ac:dyDescent="0.25">
      <c r="A86" s="28" t="s">
        <v>179</v>
      </c>
      <c r="B86" s="29" t="s">
        <v>180</v>
      </c>
      <c r="C86" s="30" t="s">
        <v>19</v>
      </c>
      <c r="D86" s="28" t="s">
        <v>181</v>
      </c>
      <c r="E86" s="31" t="s">
        <v>54</v>
      </c>
      <c r="F86" s="38">
        <v>0</v>
      </c>
      <c r="G86" s="32">
        <v>17.57</v>
      </c>
      <c r="H86" s="32">
        <v>2.4500000000000002</v>
      </c>
      <c r="I86" s="32">
        <v>18.690000000000001</v>
      </c>
      <c r="J86" s="32">
        <f t="shared" si="17"/>
        <v>21.14</v>
      </c>
      <c r="K86" s="32">
        <f t="shared" si="18"/>
        <v>0</v>
      </c>
      <c r="L86" s="32">
        <f t="shared" si="19"/>
        <v>0</v>
      </c>
      <c r="M86" s="32">
        <f t="shared" si="20"/>
        <v>0</v>
      </c>
      <c r="N86" s="33">
        <f t="shared" si="14"/>
        <v>0</v>
      </c>
      <c r="O86" s="72">
        <f t="shared" si="16"/>
        <v>0.20349999999999999</v>
      </c>
    </row>
    <row r="87" spans="1:15" ht="39.6" x14ac:dyDescent="0.25">
      <c r="A87" s="28" t="s">
        <v>182</v>
      </c>
      <c r="B87" s="29" t="s">
        <v>183</v>
      </c>
      <c r="C87" s="30" t="s">
        <v>19</v>
      </c>
      <c r="D87" s="28" t="s">
        <v>184</v>
      </c>
      <c r="E87" s="31" t="s">
        <v>54</v>
      </c>
      <c r="F87" s="38">
        <v>0</v>
      </c>
      <c r="G87" s="32">
        <v>27.82</v>
      </c>
      <c r="H87" s="32">
        <v>1.52</v>
      </c>
      <c r="I87" s="32">
        <v>31.96</v>
      </c>
      <c r="J87" s="32">
        <f t="shared" si="17"/>
        <v>33.479999999999997</v>
      </c>
      <c r="K87" s="32">
        <f t="shared" si="18"/>
        <v>0</v>
      </c>
      <c r="L87" s="32">
        <f t="shared" si="19"/>
        <v>0</v>
      </c>
      <c r="M87" s="32">
        <f t="shared" si="20"/>
        <v>0</v>
      </c>
      <c r="N87" s="33">
        <f t="shared" si="14"/>
        <v>0</v>
      </c>
      <c r="O87" s="72">
        <f t="shared" si="16"/>
        <v>0.20349999999999999</v>
      </c>
    </row>
    <row r="88" spans="1:15" ht="39.6" x14ac:dyDescent="0.25">
      <c r="A88" s="28" t="s">
        <v>185</v>
      </c>
      <c r="B88" s="29" t="s">
        <v>186</v>
      </c>
      <c r="C88" s="30" t="s">
        <v>19</v>
      </c>
      <c r="D88" s="28" t="s">
        <v>187</v>
      </c>
      <c r="E88" s="31" t="s">
        <v>54</v>
      </c>
      <c r="F88" s="38">
        <v>0</v>
      </c>
      <c r="G88" s="32">
        <v>31.13</v>
      </c>
      <c r="H88" s="32">
        <v>1.37</v>
      </c>
      <c r="I88" s="32">
        <v>36.090000000000003</v>
      </c>
      <c r="J88" s="32">
        <f t="shared" si="17"/>
        <v>37.46</v>
      </c>
      <c r="K88" s="32">
        <f t="shared" si="18"/>
        <v>0</v>
      </c>
      <c r="L88" s="32">
        <f t="shared" si="19"/>
        <v>0</v>
      </c>
      <c r="M88" s="32">
        <f t="shared" si="20"/>
        <v>0</v>
      </c>
      <c r="N88" s="33">
        <f t="shared" si="14"/>
        <v>0</v>
      </c>
      <c r="O88" s="72">
        <f t="shared" si="16"/>
        <v>0.20349999999999999</v>
      </c>
    </row>
    <row r="89" spans="1:15" ht="26.4" x14ac:dyDescent="0.25">
      <c r="A89" s="28" t="s">
        <v>188</v>
      </c>
      <c r="B89" s="29" t="s">
        <v>189</v>
      </c>
      <c r="C89" s="30" t="s">
        <v>32</v>
      </c>
      <c r="D89" s="28" t="s">
        <v>190</v>
      </c>
      <c r="E89" s="31" t="s">
        <v>54</v>
      </c>
      <c r="F89" s="38">
        <v>0</v>
      </c>
      <c r="G89" s="32">
        <v>23.03</v>
      </c>
      <c r="H89" s="32">
        <v>1.3</v>
      </c>
      <c r="I89" s="32">
        <v>26.41</v>
      </c>
      <c r="J89" s="32">
        <f t="shared" si="17"/>
        <v>27.71</v>
      </c>
      <c r="K89" s="32">
        <f t="shared" si="18"/>
        <v>0</v>
      </c>
      <c r="L89" s="32">
        <f t="shared" si="19"/>
        <v>0</v>
      </c>
      <c r="M89" s="32">
        <f t="shared" si="20"/>
        <v>0</v>
      </c>
      <c r="N89" s="33">
        <f t="shared" si="14"/>
        <v>0</v>
      </c>
      <c r="O89" s="72">
        <f t="shared" si="16"/>
        <v>0.20349999999999999</v>
      </c>
    </row>
    <row r="90" spans="1:15" ht="39.6" x14ac:dyDescent="0.25">
      <c r="A90" s="28" t="s">
        <v>191</v>
      </c>
      <c r="B90" s="29" t="s">
        <v>192</v>
      </c>
      <c r="C90" s="30" t="s">
        <v>19</v>
      </c>
      <c r="D90" s="28" t="s">
        <v>193</v>
      </c>
      <c r="E90" s="31" t="s">
        <v>21</v>
      </c>
      <c r="F90" s="38">
        <v>416.41</v>
      </c>
      <c r="G90" s="32">
        <v>579.35</v>
      </c>
      <c r="H90" s="32">
        <v>66.05</v>
      </c>
      <c r="I90" s="32">
        <v>631.19000000000005</v>
      </c>
      <c r="J90" s="32">
        <f t="shared" si="17"/>
        <v>697.24</v>
      </c>
      <c r="K90" s="32">
        <f t="shared" si="18"/>
        <v>27503.88</v>
      </c>
      <c r="L90" s="32">
        <f t="shared" si="19"/>
        <v>262833.82</v>
      </c>
      <c r="M90" s="32">
        <f t="shared" si="20"/>
        <v>290337.7</v>
      </c>
      <c r="N90" s="33">
        <f t="shared" si="14"/>
        <v>0.14751347639818521</v>
      </c>
      <c r="O90" s="72">
        <f t="shared" si="16"/>
        <v>0.20349999999999999</v>
      </c>
    </row>
    <row r="91" spans="1:15" ht="52.8" x14ac:dyDescent="0.25">
      <c r="A91" s="28" t="s">
        <v>194</v>
      </c>
      <c r="B91" s="29" t="s">
        <v>195</v>
      </c>
      <c r="C91" s="30" t="s">
        <v>32</v>
      </c>
      <c r="D91" s="28" t="s">
        <v>196</v>
      </c>
      <c r="E91" s="31" t="s">
        <v>54</v>
      </c>
      <c r="F91" s="38">
        <v>812</v>
      </c>
      <c r="G91" s="32">
        <v>22.81</v>
      </c>
      <c r="H91" s="32">
        <v>0.63</v>
      </c>
      <c r="I91" s="32">
        <v>26.82</v>
      </c>
      <c r="J91" s="32">
        <f t="shared" si="17"/>
        <v>27.45</v>
      </c>
      <c r="K91" s="32">
        <f t="shared" si="18"/>
        <v>511.56</v>
      </c>
      <c r="L91" s="32">
        <f t="shared" si="19"/>
        <v>21777.84</v>
      </c>
      <c r="M91" s="32">
        <f t="shared" si="20"/>
        <v>22289.4</v>
      </c>
      <c r="N91" s="33">
        <f t="shared" si="14"/>
        <v>1.1324698379954479E-2</v>
      </c>
      <c r="O91" s="72">
        <f t="shared" si="16"/>
        <v>0.20349999999999999</v>
      </c>
    </row>
    <row r="92" spans="1:15" x14ac:dyDescent="0.25">
      <c r="A92" s="40" t="s">
        <v>197</v>
      </c>
      <c r="B92" s="41"/>
      <c r="C92" s="41"/>
      <c r="D92" s="40" t="s">
        <v>198</v>
      </c>
      <c r="E92" s="40"/>
      <c r="F92" s="45"/>
      <c r="G92" s="40"/>
      <c r="H92" s="40"/>
      <c r="I92" s="40"/>
      <c r="J92" s="40"/>
      <c r="K92" s="40"/>
      <c r="L92" s="40"/>
      <c r="M92" s="43">
        <v>80115.820000000007</v>
      </c>
      <c r="N92" s="44">
        <f t="shared" si="14"/>
        <v>4.0704886491458925E-2</v>
      </c>
      <c r="O92" s="72"/>
    </row>
    <row r="93" spans="1:15" x14ac:dyDescent="0.25">
      <c r="A93" s="23" t="s">
        <v>199</v>
      </c>
      <c r="B93" s="24"/>
      <c r="C93" s="24"/>
      <c r="D93" s="23" t="s">
        <v>200</v>
      </c>
      <c r="E93" s="23"/>
      <c r="F93" s="39"/>
      <c r="G93" s="23"/>
      <c r="H93" s="23"/>
      <c r="I93" s="23"/>
      <c r="J93" s="23"/>
      <c r="K93" s="23"/>
      <c r="L93" s="23"/>
      <c r="M93" s="26">
        <v>9512.9</v>
      </c>
      <c r="N93" s="27">
        <f t="shared" si="14"/>
        <v>4.8332715648994112E-3</v>
      </c>
      <c r="O93" s="72"/>
    </row>
    <row r="94" spans="1:15" ht="26.4" x14ac:dyDescent="0.25">
      <c r="A94" s="28" t="s">
        <v>201</v>
      </c>
      <c r="B94" s="29" t="s">
        <v>202</v>
      </c>
      <c r="C94" s="30" t="s">
        <v>32</v>
      </c>
      <c r="D94" s="28" t="s">
        <v>203</v>
      </c>
      <c r="E94" s="31" t="s">
        <v>204</v>
      </c>
      <c r="F94" s="38">
        <v>195.61</v>
      </c>
      <c r="G94" s="32">
        <v>25.36</v>
      </c>
      <c r="H94" s="32">
        <v>21.5</v>
      </c>
      <c r="I94" s="32">
        <v>9.02</v>
      </c>
      <c r="J94" s="32">
        <f t="shared" ref="J94:J111" si="21">TRUNC(G94 * (1 + 20.35 / 100), 2)</f>
        <v>30.52</v>
      </c>
      <c r="K94" s="32">
        <f t="shared" ref="K94:K111" si="22">TRUNC(F94 * H94, 2)</f>
        <v>4205.6099999999997</v>
      </c>
      <c r="L94" s="32">
        <f t="shared" ref="L94:L111" si="23">M94 - K94</f>
        <v>1764.4000000000005</v>
      </c>
      <c r="M94" s="32">
        <f t="shared" ref="M94:M111" si="24">TRUNC(F94 * J94, 2)</f>
        <v>5970.01</v>
      </c>
      <c r="N94" s="33">
        <f t="shared" si="14"/>
        <v>3.0332159042106128E-3</v>
      </c>
      <c r="O94" s="72">
        <f t="shared" si="16"/>
        <v>0.20349999999999999</v>
      </c>
    </row>
    <row r="95" spans="1:15" ht="26.4" x14ac:dyDescent="0.25">
      <c r="A95" s="28" t="s">
        <v>205</v>
      </c>
      <c r="B95" s="29" t="s">
        <v>206</v>
      </c>
      <c r="C95" s="30" t="s">
        <v>32</v>
      </c>
      <c r="D95" s="28" t="s">
        <v>207</v>
      </c>
      <c r="E95" s="31" t="s">
        <v>204</v>
      </c>
      <c r="F95" s="38">
        <v>3.27</v>
      </c>
      <c r="G95" s="32">
        <v>34.99</v>
      </c>
      <c r="H95" s="32">
        <v>25.63</v>
      </c>
      <c r="I95" s="32">
        <v>16.48</v>
      </c>
      <c r="J95" s="32">
        <f t="shared" si="21"/>
        <v>42.11</v>
      </c>
      <c r="K95" s="32">
        <f t="shared" si="22"/>
        <v>83.81</v>
      </c>
      <c r="L95" s="32">
        <f t="shared" si="23"/>
        <v>53.879999999999995</v>
      </c>
      <c r="M95" s="32">
        <f t="shared" si="24"/>
        <v>137.69</v>
      </c>
      <c r="N95" s="33">
        <f t="shared" si="14"/>
        <v>6.9956917635106009E-5</v>
      </c>
      <c r="O95" s="72">
        <f t="shared" si="16"/>
        <v>0.20349999999999999</v>
      </c>
    </row>
    <row r="96" spans="1:15" ht="26.4" x14ac:dyDescent="0.25">
      <c r="A96" s="28" t="s">
        <v>208</v>
      </c>
      <c r="B96" s="29" t="s">
        <v>209</v>
      </c>
      <c r="C96" s="30" t="s">
        <v>32</v>
      </c>
      <c r="D96" s="28" t="s">
        <v>210</v>
      </c>
      <c r="E96" s="31" t="s">
        <v>153</v>
      </c>
      <c r="F96" s="38">
        <v>1</v>
      </c>
      <c r="G96" s="32">
        <v>32.19</v>
      </c>
      <c r="H96" s="32">
        <v>4.49</v>
      </c>
      <c r="I96" s="32">
        <v>34.25</v>
      </c>
      <c r="J96" s="32">
        <f t="shared" si="21"/>
        <v>38.74</v>
      </c>
      <c r="K96" s="32">
        <f t="shared" si="22"/>
        <v>4.49</v>
      </c>
      <c r="L96" s="32">
        <f t="shared" si="23"/>
        <v>34.25</v>
      </c>
      <c r="M96" s="32">
        <f t="shared" si="24"/>
        <v>38.74</v>
      </c>
      <c r="N96" s="33">
        <f t="shared" si="14"/>
        <v>1.9682845443997436E-5</v>
      </c>
      <c r="O96" s="72">
        <f t="shared" si="16"/>
        <v>0.20349999999999999</v>
      </c>
    </row>
    <row r="97" spans="1:15" ht="26.4" x14ac:dyDescent="0.25">
      <c r="A97" s="28" t="s">
        <v>211</v>
      </c>
      <c r="B97" s="29" t="s">
        <v>212</v>
      </c>
      <c r="C97" s="30" t="s">
        <v>32</v>
      </c>
      <c r="D97" s="28" t="s">
        <v>213</v>
      </c>
      <c r="E97" s="31" t="s">
        <v>153</v>
      </c>
      <c r="F97" s="38">
        <v>1</v>
      </c>
      <c r="G97" s="32">
        <v>47.58</v>
      </c>
      <c r="H97" s="32">
        <v>4.49</v>
      </c>
      <c r="I97" s="32">
        <v>52.77</v>
      </c>
      <c r="J97" s="32">
        <f t="shared" si="21"/>
        <v>57.26</v>
      </c>
      <c r="K97" s="32">
        <f t="shared" si="22"/>
        <v>4.49</v>
      </c>
      <c r="L97" s="32">
        <f t="shared" si="23"/>
        <v>52.769999999999996</v>
      </c>
      <c r="M97" s="32">
        <f t="shared" si="24"/>
        <v>57.26</v>
      </c>
      <c r="N97" s="33">
        <f t="shared" si="14"/>
        <v>2.9092403978401992E-5</v>
      </c>
      <c r="O97" s="72">
        <f t="shared" si="16"/>
        <v>0.20349999999999999</v>
      </c>
    </row>
    <row r="98" spans="1:15" ht="26.4" x14ac:dyDescent="0.25">
      <c r="A98" s="28" t="s">
        <v>214</v>
      </c>
      <c r="B98" s="29" t="s">
        <v>215</v>
      </c>
      <c r="C98" s="30" t="s">
        <v>32</v>
      </c>
      <c r="D98" s="28" t="s">
        <v>216</v>
      </c>
      <c r="E98" s="31" t="s">
        <v>153</v>
      </c>
      <c r="F98" s="38">
        <v>4</v>
      </c>
      <c r="G98" s="32">
        <v>26.37</v>
      </c>
      <c r="H98" s="32">
        <v>6.22</v>
      </c>
      <c r="I98" s="32">
        <v>25.51</v>
      </c>
      <c r="J98" s="32">
        <f t="shared" si="21"/>
        <v>31.73</v>
      </c>
      <c r="K98" s="32">
        <f t="shared" si="22"/>
        <v>24.88</v>
      </c>
      <c r="L98" s="32">
        <f t="shared" si="23"/>
        <v>102.04</v>
      </c>
      <c r="M98" s="32">
        <f t="shared" si="24"/>
        <v>126.92</v>
      </c>
      <c r="N98" s="33">
        <f t="shared" si="14"/>
        <v>6.4484944340530579E-5</v>
      </c>
      <c r="O98" s="72">
        <f t="shared" si="16"/>
        <v>0.20349999999999999</v>
      </c>
    </row>
    <row r="99" spans="1:15" ht="39.6" x14ac:dyDescent="0.25">
      <c r="A99" s="28" t="s">
        <v>217</v>
      </c>
      <c r="B99" s="29" t="s">
        <v>218</v>
      </c>
      <c r="C99" s="30" t="s">
        <v>32</v>
      </c>
      <c r="D99" s="28" t="s">
        <v>219</v>
      </c>
      <c r="E99" s="31" t="s">
        <v>153</v>
      </c>
      <c r="F99" s="38">
        <v>5</v>
      </c>
      <c r="G99" s="32">
        <v>92.79</v>
      </c>
      <c r="H99" s="32">
        <v>12.51</v>
      </c>
      <c r="I99" s="32">
        <v>99.16</v>
      </c>
      <c r="J99" s="32">
        <f t="shared" si="21"/>
        <v>111.67</v>
      </c>
      <c r="K99" s="32">
        <f t="shared" si="22"/>
        <v>62.55</v>
      </c>
      <c r="L99" s="32">
        <f t="shared" si="23"/>
        <v>495.8</v>
      </c>
      <c r="M99" s="32">
        <f t="shared" si="24"/>
        <v>558.35</v>
      </c>
      <c r="N99" s="33">
        <f t="shared" si="14"/>
        <v>2.8368396369788252E-4</v>
      </c>
      <c r="O99" s="72">
        <f t="shared" si="16"/>
        <v>0.20349999999999999</v>
      </c>
    </row>
    <row r="100" spans="1:15" ht="39.6" x14ac:dyDescent="0.25">
      <c r="A100" s="28" t="s">
        <v>220</v>
      </c>
      <c r="B100" s="29" t="s">
        <v>221</v>
      </c>
      <c r="C100" s="30" t="s">
        <v>32</v>
      </c>
      <c r="D100" s="28" t="s">
        <v>222</v>
      </c>
      <c r="E100" s="31" t="s">
        <v>153</v>
      </c>
      <c r="F100" s="38">
        <v>10</v>
      </c>
      <c r="G100" s="32">
        <v>7.12</v>
      </c>
      <c r="H100" s="32">
        <v>5.33</v>
      </c>
      <c r="I100" s="32">
        <v>3.23</v>
      </c>
      <c r="J100" s="32">
        <f t="shared" si="21"/>
        <v>8.56</v>
      </c>
      <c r="K100" s="32">
        <f t="shared" si="22"/>
        <v>53.3</v>
      </c>
      <c r="L100" s="32">
        <f t="shared" si="23"/>
        <v>32.299999999999997</v>
      </c>
      <c r="M100" s="32">
        <f t="shared" si="24"/>
        <v>85.6</v>
      </c>
      <c r="N100" s="33">
        <f t="shared" si="14"/>
        <v>4.3491264068306156E-5</v>
      </c>
      <c r="O100" s="72">
        <f t="shared" si="16"/>
        <v>0.20349999999999999</v>
      </c>
    </row>
    <row r="101" spans="1:15" ht="26.4" x14ac:dyDescent="0.25">
      <c r="A101" s="28" t="s">
        <v>223</v>
      </c>
      <c r="B101" s="29" t="s">
        <v>224</v>
      </c>
      <c r="C101" s="30" t="s">
        <v>32</v>
      </c>
      <c r="D101" s="28" t="s">
        <v>225</v>
      </c>
      <c r="E101" s="31" t="s">
        <v>153</v>
      </c>
      <c r="F101" s="38">
        <v>42</v>
      </c>
      <c r="G101" s="32">
        <v>10.18</v>
      </c>
      <c r="H101" s="32">
        <v>8.59</v>
      </c>
      <c r="I101" s="32">
        <v>3.66</v>
      </c>
      <c r="J101" s="32">
        <f t="shared" si="21"/>
        <v>12.25</v>
      </c>
      <c r="K101" s="32">
        <f t="shared" si="22"/>
        <v>360.78</v>
      </c>
      <c r="L101" s="32">
        <f t="shared" si="23"/>
        <v>153.72000000000003</v>
      </c>
      <c r="M101" s="32">
        <f t="shared" si="24"/>
        <v>514.5</v>
      </c>
      <c r="N101" s="33">
        <f t="shared" si="14"/>
        <v>2.6140485237317196E-4</v>
      </c>
      <c r="O101" s="72">
        <f t="shared" si="16"/>
        <v>0.20349999999999999</v>
      </c>
    </row>
    <row r="102" spans="1:15" ht="26.4" x14ac:dyDescent="0.25">
      <c r="A102" s="28" t="s">
        <v>226</v>
      </c>
      <c r="B102" s="29" t="s">
        <v>227</v>
      </c>
      <c r="C102" s="30" t="s">
        <v>32</v>
      </c>
      <c r="D102" s="28" t="s">
        <v>228</v>
      </c>
      <c r="E102" s="31" t="s">
        <v>153</v>
      </c>
      <c r="F102" s="38">
        <v>3</v>
      </c>
      <c r="G102" s="32">
        <v>14.12</v>
      </c>
      <c r="H102" s="32">
        <v>10.24</v>
      </c>
      <c r="I102" s="32">
        <v>6.75</v>
      </c>
      <c r="J102" s="32">
        <f t="shared" si="21"/>
        <v>16.989999999999998</v>
      </c>
      <c r="K102" s="32">
        <f t="shared" si="22"/>
        <v>30.72</v>
      </c>
      <c r="L102" s="32">
        <f t="shared" si="23"/>
        <v>20.25</v>
      </c>
      <c r="M102" s="32">
        <f t="shared" si="24"/>
        <v>50.97</v>
      </c>
      <c r="N102" s="33">
        <f t="shared" si="14"/>
        <v>2.5896608990205196E-5</v>
      </c>
      <c r="O102" s="72">
        <f t="shared" si="16"/>
        <v>0.20349999999999999</v>
      </c>
    </row>
    <row r="103" spans="1:15" ht="26.4" x14ac:dyDescent="0.25">
      <c r="A103" s="28" t="s">
        <v>229</v>
      </c>
      <c r="B103" s="29" t="s">
        <v>230</v>
      </c>
      <c r="C103" s="30" t="s">
        <v>32</v>
      </c>
      <c r="D103" s="28" t="s">
        <v>231</v>
      </c>
      <c r="E103" s="31" t="s">
        <v>153</v>
      </c>
      <c r="F103" s="38">
        <v>33</v>
      </c>
      <c r="G103" s="32">
        <v>20.63</v>
      </c>
      <c r="H103" s="32">
        <v>5.72</v>
      </c>
      <c r="I103" s="32">
        <v>19.100000000000001</v>
      </c>
      <c r="J103" s="32">
        <f t="shared" si="21"/>
        <v>24.82</v>
      </c>
      <c r="K103" s="32">
        <f t="shared" si="22"/>
        <v>188.76</v>
      </c>
      <c r="L103" s="32">
        <f t="shared" si="23"/>
        <v>630.29999999999995</v>
      </c>
      <c r="M103" s="32">
        <f t="shared" si="24"/>
        <v>819.06</v>
      </c>
      <c r="N103" s="33">
        <f t="shared" si="14"/>
        <v>4.1614433116573412E-4</v>
      </c>
      <c r="O103" s="72">
        <f t="shared" si="16"/>
        <v>0.20349999999999999</v>
      </c>
    </row>
    <row r="104" spans="1:15" ht="26.4" x14ac:dyDescent="0.25">
      <c r="A104" s="28" t="s">
        <v>232</v>
      </c>
      <c r="B104" s="29" t="s">
        <v>233</v>
      </c>
      <c r="C104" s="30" t="s">
        <v>32</v>
      </c>
      <c r="D104" s="28" t="s">
        <v>234</v>
      </c>
      <c r="E104" s="31" t="s">
        <v>153</v>
      </c>
      <c r="F104" s="38">
        <v>15</v>
      </c>
      <c r="G104" s="32">
        <v>14.07</v>
      </c>
      <c r="H104" s="32">
        <v>11.45</v>
      </c>
      <c r="I104" s="32">
        <v>5.48</v>
      </c>
      <c r="J104" s="32">
        <f t="shared" si="21"/>
        <v>16.93</v>
      </c>
      <c r="K104" s="32">
        <f t="shared" si="22"/>
        <v>171.75</v>
      </c>
      <c r="L104" s="32">
        <f t="shared" si="23"/>
        <v>82.199999999999989</v>
      </c>
      <c r="M104" s="32">
        <f t="shared" si="24"/>
        <v>253.95</v>
      </c>
      <c r="N104" s="33">
        <f t="shared" si="14"/>
        <v>1.2902577698769099E-4</v>
      </c>
      <c r="O104" s="72">
        <f t="shared" si="16"/>
        <v>0.20349999999999999</v>
      </c>
    </row>
    <row r="105" spans="1:15" ht="26.4" x14ac:dyDescent="0.25">
      <c r="A105" s="28" t="s">
        <v>235</v>
      </c>
      <c r="B105" s="29" t="s">
        <v>236</v>
      </c>
      <c r="C105" s="30" t="s">
        <v>32</v>
      </c>
      <c r="D105" s="28" t="s">
        <v>237</v>
      </c>
      <c r="E105" s="31" t="s">
        <v>153</v>
      </c>
      <c r="F105" s="38">
        <v>1</v>
      </c>
      <c r="G105" s="32">
        <v>19.72</v>
      </c>
      <c r="H105" s="32">
        <v>13.65</v>
      </c>
      <c r="I105" s="32">
        <v>10.08</v>
      </c>
      <c r="J105" s="32">
        <f t="shared" si="21"/>
        <v>23.73</v>
      </c>
      <c r="K105" s="32">
        <f t="shared" si="22"/>
        <v>13.65</v>
      </c>
      <c r="L105" s="32">
        <f t="shared" si="23"/>
        <v>10.08</v>
      </c>
      <c r="M105" s="32">
        <f t="shared" si="24"/>
        <v>23.73</v>
      </c>
      <c r="N105" s="33">
        <f t="shared" si="14"/>
        <v>1.205663196659936E-5</v>
      </c>
      <c r="O105" s="72">
        <f t="shared" si="16"/>
        <v>0.20349999999999999</v>
      </c>
    </row>
    <row r="106" spans="1:15" ht="39.6" x14ac:dyDescent="0.25">
      <c r="A106" s="28" t="s">
        <v>238</v>
      </c>
      <c r="B106" s="29" t="s">
        <v>239</v>
      </c>
      <c r="C106" s="30" t="s">
        <v>32</v>
      </c>
      <c r="D106" s="28" t="s">
        <v>240</v>
      </c>
      <c r="E106" s="31" t="s">
        <v>153</v>
      </c>
      <c r="F106" s="38">
        <v>16</v>
      </c>
      <c r="G106" s="32">
        <v>14.14</v>
      </c>
      <c r="H106" s="32">
        <v>7.41</v>
      </c>
      <c r="I106" s="32">
        <v>9.6</v>
      </c>
      <c r="J106" s="32">
        <f t="shared" si="21"/>
        <v>17.010000000000002</v>
      </c>
      <c r="K106" s="32">
        <f t="shared" si="22"/>
        <v>118.56</v>
      </c>
      <c r="L106" s="32">
        <f t="shared" si="23"/>
        <v>153.60000000000002</v>
      </c>
      <c r="M106" s="32">
        <f t="shared" si="24"/>
        <v>272.16000000000003</v>
      </c>
      <c r="N106" s="33">
        <f t="shared" si="14"/>
        <v>1.382778321125024E-4</v>
      </c>
      <c r="O106" s="72">
        <f t="shared" si="16"/>
        <v>0.20349999999999999</v>
      </c>
    </row>
    <row r="107" spans="1:15" ht="26.4" x14ac:dyDescent="0.25">
      <c r="A107" s="28" t="s">
        <v>241</v>
      </c>
      <c r="B107" s="29" t="s">
        <v>242</v>
      </c>
      <c r="C107" s="30" t="s">
        <v>32</v>
      </c>
      <c r="D107" s="28" t="s">
        <v>243</v>
      </c>
      <c r="E107" s="31" t="s">
        <v>153</v>
      </c>
      <c r="F107" s="38">
        <v>1</v>
      </c>
      <c r="G107" s="32">
        <v>246.88</v>
      </c>
      <c r="H107" s="32">
        <v>5.94</v>
      </c>
      <c r="I107" s="32">
        <v>291.18</v>
      </c>
      <c r="J107" s="32">
        <f t="shared" si="21"/>
        <v>297.12</v>
      </c>
      <c r="K107" s="32">
        <f t="shared" si="22"/>
        <v>5.94</v>
      </c>
      <c r="L107" s="32">
        <f t="shared" si="23"/>
        <v>291.18</v>
      </c>
      <c r="M107" s="32">
        <f t="shared" si="24"/>
        <v>297.12</v>
      </c>
      <c r="N107" s="33">
        <f t="shared" si="14"/>
        <v>1.5095939696232623E-4</v>
      </c>
      <c r="O107" s="72">
        <f t="shared" si="16"/>
        <v>0.20349999999999999</v>
      </c>
    </row>
    <row r="108" spans="1:15" ht="52.8" x14ac:dyDescent="0.25">
      <c r="A108" s="28" t="s">
        <v>244</v>
      </c>
      <c r="B108" s="29" t="s">
        <v>245</v>
      </c>
      <c r="C108" s="30" t="s">
        <v>32</v>
      </c>
      <c r="D108" s="28" t="s">
        <v>246</v>
      </c>
      <c r="E108" s="31" t="s">
        <v>153</v>
      </c>
      <c r="F108" s="38">
        <v>2</v>
      </c>
      <c r="G108" s="32">
        <v>23.27</v>
      </c>
      <c r="H108" s="32">
        <v>7.69</v>
      </c>
      <c r="I108" s="32">
        <v>20.309999999999999</v>
      </c>
      <c r="J108" s="32">
        <f t="shared" si="21"/>
        <v>28</v>
      </c>
      <c r="K108" s="32">
        <f t="shared" si="22"/>
        <v>15.38</v>
      </c>
      <c r="L108" s="32">
        <f t="shared" si="23"/>
        <v>40.619999999999997</v>
      </c>
      <c r="M108" s="32">
        <f t="shared" si="24"/>
        <v>56</v>
      </c>
      <c r="N108" s="33">
        <f t="shared" si="14"/>
        <v>2.8452228829732999E-5</v>
      </c>
      <c r="O108" s="72">
        <f t="shared" si="16"/>
        <v>0.20349999999999999</v>
      </c>
    </row>
    <row r="109" spans="1:15" ht="52.8" x14ac:dyDescent="0.25">
      <c r="A109" s="28" t="s">
        <v>247</v>
      </c>
      <c r="B109" s="29" t="s">
        <v>248</v>
      </c>
      <c r="C109" s="30" t="s">
        <v>32</v>
      </c>
      <c r="D109" s="28" t="s">
        <v>249</v>
      </c>
      <c r="E109" s="31" t="s">
        <v>153</v>
      </c>
      <c r="F109" s="38">
        <v>2</v>
      </c>
      <c r="G109" s="32">
        <v>30.31</v>
      </c>
      <c r="H109" s="32">
        <v>7.69</v>
      </c>
      <c r="I109" s="32">
        <v>28.78</v>
      </c>
      <c r="J109" s="32">
        <f t="shared" si="21"/>
        <v>36.47</v>
      </c>
      <c r="K109" s="32">
        <f t="shared" si="22"/>
        <v>15.38</v>
      </c>
      <c r="L109" s="32">
        <f t="shared" si="23"/>
        <v>57.559999999999995</v>
      </c>
      <c r="M109" s="32">
        <f t="shared" si="24"/>
        <v>72.94</v>
      </c>
      <c r="N109" s="33">
        <f t="shared" si="14"/>
        <v>3.7059028050727233E-5</v>
      </c>
      <c r="O109" s="72">
        <f t="shared" si="16"/>
        <v>0.20349999999999999</v>
      </c>
    </row>
    <row r="110" spans="1:15" x14ac:dyDescent="0.25">
      <c r="A110" s="28" t="s">
        <v>250</v>
      </c>
      <c r="B110" s="29" t="s">
        <v>251</v>
      </c>
      <c r="C110" s="30" t="s">
        <v>32</v>
      </c>
      <c r="D110" s="28" t="s">
        <v>252</v>
      </c>
      <c r="E110" s="31" t="s">
        <v>153</v>
      </c>
      <c r="F110" s="38">
        <v>1</v>
      </c>
      <c r="G110" s="32">
        <v>36.979999999999997</v>
      </c>
      <c r="H110" s="32">
        <v>7.01</v>
      </c>
      <c r="I110" s="32">
        <v>37.49</v>
      </c>
      <c r="J110" s="32">
        <f t="shared" si="21"/>
        <v>44.5</v>
      </c>
      <c r="K110" s="32">
        <f t="shared" si="22"/>
        <v>7.01</v>
      </c>
      <c r="L110" s="32">
        <f t="shared" si="23"/>
        <v>37.49</v>
      </c>
      <c r="M110" s="32">
        <f t="shared" si="24"/>
        <v>44.5</v>
      </c>
      <c r="N110" s="33">
        <f t="shared" si="14"/>
        <v>2.2609360409341402E-5</v>
      </c>
      <c r="O110" s="72">
        <f t="shared" si="16"/>
        <v>0.20349999999999999</v>
      </c>
    </row>
    <row r="111" spans="1:15" ht="26.4" x14ac:dyDescent="0.25">
      <c r="A111" s="28" t="s">
        <v>253</v>
      </c>
      <c r="B111" s="29" t="s">
        <v>254</v>
      </c>
      <c r="C111" s="30" t="s">
        <v>32</v>
      </c>
      <c r="D111" s="28" t="s">
        <v>255</v>
      </c>
      <c r="E111" s="31" t="s">
        <v>153</v>
      </c>
      <c r="F111" s="38">
        <v>10</v>
      </c>
      <c r="G111" s="32">
        <v>11.09</v>
      </c>
      <c r="H111" s="32">
        <v>6</v>
      </c>
      <c r="I111" s="32">
        <v>7.34</v>
      </c>
      <c r="J111" s="32">
        <f t="shared" si="21"/>
        <v>13.34</v>
      </c>
      <c r="K111" s="32">
        <f t="shared" si="22"/>
        <v>60</v>
      </c>
      <c r="L111" s="32">
        <f t="shared" si="23"/>
        <v>73.400000000000006</v>
      </c>
      <c r="M111" s="32">
        <f t="shared" si="24"/>
        <v>133.4</v>
      </c>
      <c r="N111" s="33">
        <f t="shared" si="14"/>
        <v>6.777727367654254E-5</v>
      </c>
      <c r="O111" s="72">
        <f t="shared" si="16"/>
        <v>0.20349999999999999</v>
      </c>
    </row>
    <row r="112" spans="1:15" x14ac:dyDescent="0.25">
      <c r="A112" s="23" t="s">
        <v>256</v>
      </c>
      <c r="B112" s="24"/>
      <c r="C112" s="24"/>
      <c r="D112" s="23" t="s">
        <v>257</v>
      </c>
      <c r="E112" s="23"/>
      <c r="F112" s="39"/>
      <c r="G112" s="23"/>
      <c r="H112" s="23"/>
      <c r="I112" s="23"/>
      <c r="J112" s="23"/>
      <c r="K112" s="23"/>
      <c r="L112" s="23"/>
      <c r="M112" s="26">
        <v>20970.650000000001</v>
      </c>
      <c r="N112" s="27">
        <f t="shared" si="14"/>
        <v>1.0654673794790006E-2</v>
      </c>
      <c r="O112" s="72"/>
    </row>
    <row r="113" spans="1:15" ht="26.4" x14ac:dyDescent="0.25">
      <c r="A113" s="28" t="s">
        <v>258</v>
      </c>
      <c r="B113" s="29" t="s">
        <v>259</v>
      </c>
      <c r="C113" s="30" t="s">
        <v>32</v>
      </c>
      <c r="D113" s="28" t="s">
        <v>260</v>
      </c>
      <c r="E113" s="31" t="s">
        <v>153</v>
      </c>
      <c r="F113" s="38">
        <v>5</v>
      </c>
      <c r="G113" s="32">
        <v>407.8</v>
      </c>
      <c r="H113" s="32">
        <v>14.16</v>
      </c>
      <c r="I113" s="32">
        <v>476.62</v>
      </c>
      <c r="J113" s="32">
        <f t="shared" ref="J113:J137" si="25">TRUNC(G113 * (1 + 20.35 / 100), 2)</f>
        <v>490.78</v>
      </c>
      <c r="K113" s="32">
        <f t="shared" ref="K113:K137" si="26">TRUNC(F113 * H113, 2)</f>
        <v>70.8</v>
      </c>
      <c r="L113" s="32">
        <f t="shared" ref="L113:L137" si="27">M113 - K113</f>
        <v>2383.1</v>
      </c>
      <c r="M113" s="32">
        <f t="shared" ref="M113:M137" si="28">TRUNC(F113 * J113, 2)</f>
        <v>2453.9</v>
      </c>
      <c r="N113" s="33">
        <f t="shared" si="14"/>
        <v>1.2467665058086038E-3</v>
      </c>
      <c r="O113" s="72">
        <f t="shared" si="16"/>
        <v>0.20349999999999999</v>
      </c>
    </row>
    <row r="114" spans="1:15" ht="39.6" x14ac:dyDescent="0.25">
      <c r="A114" s="28" t="s">
        <v>261</v>
      </c>
      <c r="B114" s="29" t="s">
        <v>262</v>
      </c>
      <c r="C114" s="30" t="s">
        <v>32</v>
      </c>
      <c r="D114" s="28" t="s">
        <v>263</v>
      </c>
      <c r="E114" s="31" t="s">
        <v>153</v>
      </c>
      <c r="F114" s="38">
        <v>3</v>
      </c>
      <c r="G114" s="32">
        <v>73.709999999999994</v>
      </c>
      <c r="H114" s="32">
        <v>23.94</v>
      </c>
      <c r="I114" s="32">
        <v>64.760000000000005</v>
      </c>
      <c r="J114" s="32">
        <f t="shared" si="25"/>
        <v>88.7</v>
      </c>
      <c r="K114" s="32">
        <f t="shared" si="26"/>
        <v>71.819999999999993</v>
      </c>
      <c r="L114" s="32">
        <f t="shared" si="27"/>
        <v>194.28000000000003</v>
      </c>
      <c r="M114" s="32">
        <f t="shared" si="28"/>
        <v>266.10000000000002</v>
      </c>
      <c r="N114" s="33">
        <f t="shared" si="14"/>
        <v>1.3519889449271344E-4</v>
      </c>
      <c r="O114" s="72">
        <f t="shared" si="16"/>
        <v>0.20349999999999999</v>
      </c>
    </row>
    <row r="115" spans="1:15" ht="39.6" x14ac:dyDescent="0.25">
      <c r="A115" s="28" t="s">
        <v>264</v>
      </c>
      <c r="B115" s="29" t="s">
        <v>265</v>
      </c>
      <c r="C115" s="30" t="s">
        <v>32</v>
      </c>
      <c r="D115" s="28" t="s">
        <v>266</v>
      </c>
      <c r="E115" s="31" t="s">
        <v>153</v>
      </c>
      <c r="F115" s="38">
        <v>2</v>
      </c>
      <c r="G115" s="32">
        <v>519.29999999999995</v>
      </c>
      <c r="H115" s="32">
        <v>316.56</v>
      </c>
      <c r="I115" s="32">
        <v>308.41000000000003</v>
      </c>
      <c r="J115" s="32">
        <f t="shared" si="25"/>
        <v>624.97</v>
      </c>
      <c r="K115" s="32">
        <f t="shared" si="26"/>
        <v>633.12</v>
      </c>
      <c r="L115" s="32">
        <f t="shared" si="27"/>
        <v>616.82000000000005</v>
      </c>
      <c r="M115" s="32">
        <f t="shared" si="28"/>
        <v>1249.94</v>
      </c>
      <c r="N115" s="33">
        <f t="shared" si="14"/>
        <v>6.3506390898993698E-4</v>
      </c>
      <c r="O115" s="72">
        <f t="shared" si="16"/>
        <v>0.20349999999999999</v>
      </c>
    </row>
    <row r="116" spans="1:15" ht="26.4" x14ac:dyDescent="0.25">
      <c r="A116" s="28" t="s">
        <v>267</v>
      </c>
      <c r="B116" s="29" t="s">
        <v>268</v>
      </c>
      <c r="C116" s="30" t="s">
        <v>19</v>
      </c>
      <c r="D116" s="28" t="s">
        <v>269</v>
      </c>
      <c r="E116" s="31" t="s">
        <v>153</v>
      </c>
      <c r="F116" s="38">
        <v>4</v>
      </c>
      <c r="G116" s="32">
        <v>17.05</v>
      </c>
      <c r="H116" s="32">
        <v>5.34</v>
      </c>
      <c r="I116" s="32">
        <v>15.17</v>
      </c>
      <c r="J116" s="32">
        <f t="shared" si="25"/>
        <v>20.51</v>
      </c>
      <c r="K116" s="32">
        <f t="shared" si="26"/>
        <v>21.36</v>
      </c>
      <c r="L116" s="32">
        <f t="shared" si="27"/>
        <v>60.680000000000007</v>
      </c>
      <c r="M116" s="32">
        <f t="shared" si="28"/>
        <v>82.04</v>
      </c>
      <c r="N116" s="33">
        <f t="shared" si="14"/>
        <v>4.1682515235558847E-5</v>
      </c>
      <c r="O116" s="72">
        <f t="shared" si="16"/>
        <v>0.20349999999999999</v>
      </c>
    </row>
    <row r="117" spans="1:15" ht="26.4" x14ac:dyDescent="0.25">
      <c r="A117" s="28" t="s">
        <v>270</v>
      </c>
      <c r="B117" s="29" t="s">
        <v>271</v>
      </c>
      <c r="C117" s="30" t="s">
        <v>32</v>
      </c>
      <c r="D117" s="28" t="s">
        <v>272</v>
      </c>
      <c r="E117" s="31" t="s">
        <v>153</v>
      </c>
      <c r="F117" s="38">
        <v>4</v>
      </c>
      <c r="G117" s="32">
        <v>9.9</v>
      </c>
      <c r="H117" s="32">
        <v>4.8499999999999996</v>
      </c>
      <c r="I117" s="32">
        <v>7.06</v>
      </c>
      <c r="J117" s="32">
        <f t="shared" si="25"/>
        <v>11.91</v>
      </c>
      <c r="K117" s="32">
        <f t="shared" si="26"/>
        <v>19.399999999999999</v>
      </c>
      <c r="L117" s="32">
        <f t="shared" si="27"/>
        <v>28.240000000000002</v>
      </c>
      <c r="M117" s="32">
        <f t="shared" si="28"/>
        <v>47.64</v>
      </c>
      <c r="N117" s="33">
        <f t="shared" si="14"/>
        <v>2.4204717525865716E-5</v>
      </c>
      <c r="O117" s="72">
        <f t="shared" si="16"/>
        <v>0.20349999999999999</v>
      </c>
    </row>
    <row r="118" spans="1:15" ht="39.6" x14ac:dyDescent="0.25">
      <c r="A118" s="28" t="s">
        <v>273</v>
      </c>
      <c r="B118" s="29" t="s">
        <v>274</v>
      </c>
      <c r="C118" s="30" t="s">
        <v>32</v>
      </c>
      <c r="D118" s="28" t="s">
        <v>275</v>
      </c>
      <c r="E118" s="31" t="s">
        <v>204</v>
      </c>
      <c r="F118" s="38">
        <v>5.0999999999999996</v>
      </c>
      <c r="G118" s="32">
        <v>22.12</v>
      </c>
      <c r="H118" s="32">
        <v>16.57</v>
      </c>
      <c r="I118" s="32">
        <v>10.050000000000001</v>
      </c>
      <c r="J118" s="32">
        <f t="shared" si="25"/>
        <v>26.62</v>
      </c>
      <c r="K118" s="32">
        <f t="shared" si="26"/>
        <v>84.5</v>
      </c>
      <c r="L118" s="32">
        <f t="shared" si="27"/>
        <v>51.259999999999991</v>
      </c>
      <c r="M118" s="32">
        <f t="shared" si="28"/>
        <v>135.76</v>
      </c>
      <c r="N118" s="33">
        <f t="shared" si="14"/>
        <v>6.8976331891509852E-5</v>
      </c>
      <c r="O118" s="72">
        <f t="shared" si="16"/>
        <v>0.20349999999999999</v>
      </c>
    </row>
    <row r="119" spans="1:15" ht="39.6" x14ac:dyDescent="0.25">
      <c r="A119" s="28" t="s">
        <v>276</v>
      </c>
      <c r="B119" s="29" t="s">
        <v>277</v>
      </c>
      <c r="C119" s="30" t="s">
        <v>32</v>
      </c>
      <c r="D119" s="28" t="s">
        <v>278</v>
      </c>
      <c r="E119" s="31" t="s">
        <v>204</v>
      </c>
      <c r="F119" s="38">
        <v>20.25</v>
      </c>
      <c r="G119" s="32">
        <v>27.71</v>
      </c>
      <c r="H119" s="32">
        <v>18</v>
      </c>
      <c r="I119" s="32">
        <v>15.34</v>
      </c>
      <c r="J119" s="32">
        <f t="shared" si="25"/>
        <v>33.340000000000003</v>
      </c>
      <c r="K119" s="32">
        <f t="shared" si="26"/>
        <v>364.5</v>
      </c>
      <c r="L119" s="32">
        <f t="shared" si="27"/>
        <v>310.63</v>
      </c>
      <c r="M119" s="32">
        <f t="shared" si="28"/>
        <v>675.13</v>
      </c>
      <c r="N119" s="33">
        <f t="shared" si="14"/>
        <v>3.4301702231817214E-4</v>
      </c>
      <c r="O119" s="72">
        <f t="shared" si="16"/>
        <v>0.20349999999999999</v>
      </c>
    </row>
    <row r="120" spans="1:15" ht="39.6" x14ac:dyDescent="0.25">
      <c r="A120" s="28" t="s">
        <v>279</v>
      </c>
      <c r="B120" s="29" t="s">
        <v>280</v>
      </c>
      <c r="C120" s="30" t="s">
        <v>32</v>
      </c>
      <c r="D120" s="28" t="s">
        <v>281</v>
      </c>
      <c r="E120" s="31" t="s">
        <v>204</v>
      </c>
      <c r="F120" s="38">
        <v>38.909999999999997</v>
      </c>
      <c r="G120" s="32">
        <v>38.61</v>
      </c>
      <c r="H120" s="32">
        <v>25.14</v>
      </c>
      <c r="I120" s="32">
        <v>21.32</v>
      </c>
      <c r="J120" s="32">
        <f t="shared" si="25"/>
        <v>46.46</v>
      </c>
      <c r="K120" s="32">
        <f t="shared" si="26"/>
        <v>978.19</v>
      </c>
      <c r="L120" s="32">
        <f t="shared" si="27"/>
        <v>829.56</v>
      </c>
      <c r="M120" s="32">
        <f t="shared" si="28"/>
        <v>1807.75</v>
      </c>
      <c r="N120" s="33">
        <f t="shared" si="14"/>
        <v>9.1847351190981841E-4</v>
      </c>
      <c r="O120" s="72">
        <f t="shared" si="16"/>
        <v>0.20349999999999999</v>
      </c>
    </row>
    <row r="121" spans="1:15" ht="39.6" x14ac:dyDescent="0.25">
      <c r="A121" s="28" t="s">
        <v>282</v>
      </c>
      <c r="B121" s="29" t="s">
        <v>283</v>
      </c>
      <c r="C121" s="30" t="s">
        <v>32</v>
      </c>
      <c r="D121" s="28" t="s">
        <v>284</v>
      </c>
      <c r="E121" s="31" t="s">
        <v>153</v>
      </c>
      <c r="F121" s="38">
        <v>3</v>
      </c>
      <c r="G121" s="32">
        <v>11</v>
      </c>
      <c r="H121" s="32">
        <v>7.18</v>
      </c>
      <c r="I121" s="32">
        <v>6.05</v>
      </c>
      <c r="J121" s="32">
        <f t="shared" si="25"/>
        <v>13.23</v>
      </c>
      <c r="K121" s="32">
        <f t="shared" si="26"/>
        <v>21.54</v>
      </c>
      <c r="L121" s="32">
        <f t="shared" si="27"/>
        <v>18.149999999999999</v>
      </c>
      <c r="M121" s="32">
        <f t="shared" si="28"/>
        <v>39.69</v>
      </c>
      <c r="N121" s="33">
        <f t="shared" si="14"/>
        <v>2.0165517183073261E-5</v>
      </c>
      <c r="O121" s="72">
        <f t="shared" si="16"/>
        <v>0.20349999999999999</v>
      </c>
    </row>
    <row r="122" spans="1:15" ht="39.6" x14ac:dyDescent="0.25">
      <c r="A122" s="28" t="s">
        <v>285</v>
      </c>
      <c r="B122" s="29" t="s">
        <v>286</v>
      </c>
      <c r="C122" s="30" t="s">
        <v>32</v>
      </c>
      <c r="D122" s="28" t="s">
        <v>287</v>
      </c>
      <c r="E122" s="31" t="s">
        <v>153</v>
      </c>
      <c r="F122" s="38">
        <v>5</v>
      </c>
      <c r="G122" s="32">
        <v>16.36</v>
      </c>
      <c r="H122" s="32">
        <v>7.78</v>
      </c>
      <c r="I122" s="32">
        <v>11.9</v>
      </c>
      <c r="J122" s="32">
        <f t="shared" si="25"/>
        <v>19.68</v>
      </c>
      <c r="K122" s="32">
        <f t="shared" si="26"/>
        <v>38.9</v>
      </c>
      <c r="L122" s="32">
        <f t="shared" si="27"/>
        <v>59.500000000000007</v>
      </c>
      <c r="M122" s="32">
        <f t="shared" si="28"/>
        <v>98.4</v>
      </c>
      <c r="N122" s="33">
        <f t="shared" si="14"/>
        <v>4.9994630657959418E-5</v>
      </c>
      <c r="O122" s="72">
        <f t="shared" si="16"/>
        <v>0.20349999999999999</v>
      </c>
    </row>
    <row r="123" spans="1:15" ht="39.6" x14ac:dyDescent="0.25">
      <c r="A123" s="28" t="s">
        <v>288</v>
      </c>
      <c r="B123" s="29" t="s">
        <v>289</v>
      </c>
      <c r="C123" s="30" t="s">
        <v>32</v>
      </c>
      <c r="D123" s="28" t="s">
        <v>290</v>
      </c>
      <c r="E123" s="31" t="s">
        <v>153</v>
      </c>
      <c r="F123" s="38">
        <v>3</v>
      </c>
      <c r="G123" s="32">
        <v>29.38</v>
      </c>
      <c r="H123" s="32">
        <v>10.89</v>
      </c>
      <c r="I123" s="32">
        <v>24.46</v>
      </c>
      <c r="J123" s="32">
        <f t="shared" si="25"/>
        <v>35.35</v>
      </c>
      <c r="K123" s="32">
        <f t="shared" si="26"/>
        <v>32.67</v>
      </c>
      <c r="L123" s="32">
        <f t="shared" si="27"/>
        <v>73.38</v>
      </c>
      <c r="M123" s="32">
        <f t="shared" si="28"/>
        <v>106.05</v>
      </c>
      <c r="N123" s="33">
        <f t="shared" si="14"/>
        <v>5.388140834630687E-5</v>
      </c>
      <c r="O123" s="72">
        <f t="shared" si="16"/>
        <v>0.20349999999999999</v>
      </c>
    </row>
    <row r="124" spans="1:15" ht="39.6" x14ac:dyDescent="0.25">
      <c r="A124" s="28" t="s">
        <v>291</v>
      </c>
      <c r="B124" s="29" t="s">
        <v>292</v>
      </c>
      <c r="C124" s="30" t="s">
        <v>32</v>
      </c>
      <c r="D124" s="28" t="s">
        <v>293</v>
      </c>
      <c r="E124" s="31" t="s">
        <v>153</v>
      </c>
      <c r="F124" s="38">
        <v>8</v>
      </c>
      <c r="G124" s="32">
        <v>10.78</v>
      </c>
      <c r="H124" s="32">
        <v>7.18</v>
      </c>
      <c r="I124" s="32">
        <v>5.79</v>
      </c>
      <c r="J124" s="32">
        <f t="shared" si="25"/>
        <v>12.97</v>
      </c>
      <c r="K124" s="32">
        <f t="shared" si="26"/>
        <v>57.44</v>
      </c>
      <c r="L124" s="32">
        <f t="shared" si="27"/>
        <v>46.320000000000007</v>
      </c>
      <c r="M124" s="32">
        <f t="shared" si="28"/>
        <v>103.76</v>
      </c>
      <c r="N124" s="33">
        <f t="shared" si="14"/>
        <v>5.2717915417376718E-5</v>
      </c>
      <c r="O124" s="72">
        <f t="shared" si="16"/>
        <v>0.20349999999999999</v>
      </c>
    </row>
    <row r="125" spans="1:15" ht="39.6" x14ac:dyDescent="0.25">
      <c r="A125" s="28" t="s">
        <v>294</v>
      </c>
      <c r="B125" s="29" t="s">
        <v>295</v>
      </c>
      <c r="C125" s="30" t="s">
        <v>32</v>
      </c>
      <c r="D125" s="28" t="s">
        <v>296</v>
      </c>
      <c r="E125" s="31" t="s">
        <v>153</v>
      </c>
      <c r="F125" s="38">
        <v>12</v>
      </c>
      <c r="G125" s="32">
        <v>15.67</v>
      </c>
      <c r="H125" s="32">
        <v>7.78</v>
      </c>
      <c r="I125" s="32">
        <v>11.07</v>
      </c>
      <c r="J125" s="32">
        <f t="shared" si="25"/>
        <v>18.850000000000001</v>
      </c>
      <c r="K125" s="32">
        <f t="shared" si="26"/>
        <v>93.36</v>
      </c>
      <c r="L125" s="32">
        <f t="shared" si="27"/>
        <v>132.83999999999997</v>
      </c>
      <c r="M125" s="32">
        <f t="shared" si="28"/>
        <v>226.2</v>
      </c>
      <c r="N125" s="33">
        <f t="shared" si="14"/>
        <v>1.1492668145152865E-4</v>
      </c>
      <c r="O125" s="72">
        <f t="shared" si="16"/>
        <v>0.20349999999999999</v>
      </c>
    </row>
    <row r="126" spans="1:15" ht="39.6" x14ac:dyDescent="0.25">
      <c r="A126" s="28" t="s">
        <v>297</v>
      </c>
      <c r="B126" s="29" t="s">
        <v>298</v>
      </c>
      <c r="C126" s="30" t="s">
        <v>32</v>
      </c>
      <c r="D126" s="28" t="s">
        <v>299</v>
      </c>
      <c r="E126" s="31" t="s">
        <v>153</v>
      </c>
      <c r="F126" s="38">
        <v>6</v>
      </c>
      <c r="G126" s="32">
        <v>28.59</v>
      </c>
      <c r="H126" s="32">
        <v>10.89</v>
      </c>
      <c r="I126" s="32">
        <v>23.51</v>
      </c>
      <c r="J126" s="32">
        <f t="shared" si="25"/>
        <v>34.4</v>
      </c>
      <c r="K126" s="32">
        <f t="shared" si="26"/>
        <v>65.34</v>
      </c>
      <c r="L126" s="32">
        <f t="shared" si="27"/>
        <v>141.06</v>
      </c>
      <c r="M126" s="32">
        <f t="shared" si="28"/>
        <v>206.4</v>
      </c>
      <c r="N126" s="33">
        <f t="shared" si="14"/>
        <v>1.0486678625815878E-4</v>
      </c>
      <c r="O126" s="72">
        <f t="shared" si="16"/>
        <v>0.20349999999999999</v>
      </c>
    </row>
    <row r="127" spans="1:15" ht="39.6" x14ac:dyDescent="0.25">
      <c r="A127" s="28" t="s">
        <v>300</v>
      </c>
      <c r="B127" s="29" t="s">
        <v>301</v>
      </c>
      <c r="C127" s="30" t="s">
        <v>32</v>
      </c>
      <c r="D127" s="28" t="s">
        <v>302</v>
      </c>
      <c r="E127" s="31" t="s">
        <v>153</v>
      </c>
      <c r="F127" s="38">
        <v>1</v>
      </c>
      <c r="G127" s="32">
        <v>15.63</v>
      </c>
      <c r="H127" s="32">
        <v>9.57</v>
      </c>
      <c r="I127" s="32">
        <v>9.24</v>
      </c>
      <c r="J127" s="32">
        <f t="shared" si="25"/>
        <v>18.809999999999999</v>
      </c>
      <c r="K127" s="32">
        <f t="shared" si="26"/>
        <v>9.57</v>
      </c>
      <c r="L127" s="32">
        <f t="shared" si="27"/>
        <v>9.2399999999999984</v>
      </c>
      <c r="M127" s="32">
        <f t="shared" si="28"/>
        <v>18.809999999999999</v>
      </c>
      <c r="N127" s="33">
        <f t="shared" si="14"/>
        <v>9.5569004337013874E-6</v>
      </c>
      <c r="O127" s="72">
        <f t="shared" si="16"/>
        <v>0.20349999999999999</v>
      </c>
    </row>
    <row r="128" spans="1:15" ht="39.6" x14ac:dyDescent="0.25">
      <c r="A128" s="28" t="s">
        <v>303</v>
      </c>
      <c r="B128" s="29" t="s">
        <v>304</v>
      </c>
      <c r="C128" s="30" t="s">
        <v>32</v>
      </c>
      <c r="D128" s="28" t="s">
        <v>305</v>
      </c>
      <c r="E128" s="31" t="s">
        <v>153</v>
      </c>
      <c r="F128" s="38">
        <v>1</v>
      </c>
      <c r="G128" s="32">
        <v>27.3</v>
      </c>
      <c r="H128" s="32">
        <v>10.4</v>
      </c>
      <c r="I128" s="32">
        <v>22.45</v>
      </c>
      <c r="J128" s="32">
        <f t="shared" si="25"/>
        <v>32.85</v>
      </c>
      <c r="K128" s="32">
        <f t="shared" si="26"/>
        <v>10.4</v>
      </c>
      <c r="L128" s="32">
        <f t="shared" si="27"/>
        <v>22.450000000000003</v>
      </c>
      <c r="M128" s="32">
        <f t="shared" si="28"/>
        <v>32.85</v>
      </c>
      <c r="N128" s="33">
        <f t="shared" si="14"/>
        <v>1.6690280661727306E-5</v>
      </c>
      <c r="O128" s="72">
        <f t="shared" si="16"/>
        <v>0.20349999999999999</v>
      </c>
    </row>
    <row r="129" spans="1:15" ht="39.6" x14ac:dyDescent="0.25">
      <c r="A129" s="28" t="s">
        <v>306</v>
      </c>
      <c r="B129" s="29" t="s">
        <v>307</v>
      </c>
      <c r="C129" s="30" t="s">
        <v>19</v>
      </c>
      <c r="D129" s="28" t="s">
        <v>308</v>
      </c>
      <c r="E129" s="31" t="s">
        <v>153</v>
      </c>
      <c r="F129" s="38">
        <v>3</v>
      </c>
      <c r="G129" s="32">
        <v>43.55</v>
      </c>
      <c r="H129" s="32">
        <v>18.670000000000002</v>
      </c>
      <c r="I129" s="32">
        <v>33.74</v>
      </c>
      <c r="J129" s="32">
        <f t="shared" si="25"/>
        <v>52.41</v>
      </c>
      <c r="K129" s="32">
        <f t="shared" si="26"/>
        <v>56.01</v>
      </c>
      <c r="L129" s="32">
        <f t="shared" si="27"/>
        <v>101.22</v>
      </c>
      <c r="M129" s="32">
        <f t="shared" si="28"/>
        <v>157.22999999999999</v>
      </c>
      <c r="N129" s="33">
        <f t="shared" si="14"/>
        <v>7.9884713194623567E-5</v>
      </c>
      <c r="O129" s="72">
        <f t="shared" si="16"/>
        <v>0.20349999999999999</v>
      </c>
    </row>
    <row r="130" spans="1:15" ht="39.6" x14ac:dyDescent="0.25">
      <c r="A130" s="28" t="s">
        <v>309</v>
      </c>
      <c r="B130" s="29" t="s">
        <v>310</v>
      </c>
      <c r="C130" s="30" t="s">
        <v>32</v>
      </c>
      <c r="D130" s="28" t="s">
        <v>311</v>
      </c>
      <c r="E130" s="31" t="s">
        <v>153</v>
      </c>
      <c r="F130" s="38">
        <v>5</v>
      </c>
      <c r="G130" s="32">
        <v>52.13</v>
      </c>
      <c r="H130" s="32">
        <v>14.53</v>
      </c>
      <c r="I130" s="32">
        <v>48.2</v>
      </c>
      <c r="J130" s="32">
        <f t="shared" si="25"/>
        <v>62.73</v>
      </c>
      <c r="K130" s="32">
        <f t="shared" si="26"/>
        <v>72.650000000000006</v>
      </c>
      <c r="L130" s="32">
        <f t="shared" si="27"/>
        <v>240.99999999999997</v>
      </c>
      <c r="M130" s="32">
        <f t="shared" si="28"/>
        <v>313.64999999999998</v>
      </c>
      <c r="N130" s="33">
        <f t="shared" si="14"/>
        <v>1.5935788522224563E-4</v>
      </c>
      <c r="O130" s="72">
        <f t="shared" si="16"/>
        <v>0.20349999999999999</v>
      </c>
    </row>
    <row r="131" spans="1:15" ht="39.6" x14ac:dyDescent="0.25">
      <c r="A131" s="28" t="s">
        <v>312</v>
      </c>
      <c r="B131" s="29" t="s">
        <v>313</v>
      </c>
      <c r="C131" s="30" t="s">
        <v>32</v>
      </c>
      <c r="D131" s="28" t="s">
        <v>314</v>
      </c>
      <c r="E131" s="31" t="s">
        <v>153</v>
      </c>
      <c r="F131" s="38">
        <v>4</v>
      </c>
      <c r="G131" s="32">
        <v>25.07</v>
      </c>
      <c r="H131" s="32">
        <v>10.4</v>
      </c>
      <c r="I131" s="32">
        <v>19.77</v>
      </c>
      <c r="J131" s="32">
        <f t="shared" si="25"/>
        <v>30.17</v>
      </c>
      <c r="K131" s="32">
        <f t="shared" si="26"/>
        <v>41.6</v>
      </c>
      <c r="L131" s="32">
        <f t="shared" si="27"/>
        <v>79.080000000000013</v>
      </c>
      <c r="M131" s="32">
        <f t="shared" si="28"/>
        <v>120.68</v>
      </c>
      <c r="N131" s="33">
        <f t="shared" si="14"/>
        <v>6.1314553128074623E-5</v>
      </c>
      <c r="O131" s="72">
        <f t="shared" si="16"/>
        <v>0.20349999999999999</v>
      </c>
    </row>
    <row r="132" spans="1:15" ht="39.6" x14ac:dyDescent="0.25">
      <c r="A132" s="28" t="s">
        <v>315</v>
      </c>
      <c r="B132" s="29" t="s">
        <v>316</v>
      </c>
      <c r="C132" s="30" t="s">
        <v>32</v>
      </c>
      <c r="D132" s="28" t="s">
        <v>317</v>
      </c>
      <c r="E132" s="31" t="s">
        <v>153</v>
      </c>
      <c r="F132" s="38">
        <v>21</v>
      </c>
      <c r="G132" s="32">
        <v>9.6</v>
      </c>
      <c r="H132" s="32">
        <v>5.18</v>
      </c>
      <c r="I132" s="32">
        <v>6.37</v>
      </c>
      <c r="J132" s="32">
        <f t="shared" si="25"/>
        <v>11.55</v>
      </c>
      <c r="K132" s="32">
        <f t="shared" si="26"/>
        <v>108.78</v>
      </c>
      <c r="L132" s="32">
        <f t="shared" si="27"/>
        <v>133.77000000000001</v>
      </c>
      <c r="M132" s="32">
        <f t="shared" si="28"/>
        <v>242.55</v>
      </c>
      <c r="N132" s="33">
        <f t="shared" si="14"/>
        <v>1.2323371611878107E-4</v>
      </c>
      <c r="O132" s="72">
        <f t="shared" si="16"/>
        <v>0.20349999999999999</v>
      </c>
    </row>
    <row r="133" spans="1:15" ht="39.6" x14ac:dyDescent="0.25">
      <c r="A133" s="28" t="s">
        <v>318</v>
      </c>
      <c r="B133" s="29" t="s">
        <v>319</v>
      </c>
      <c r="C133" s="30" t="s">
        <v>32</v>
      </c>
      <c r="D133" s="28" t="s">
        <v>320</v>
      </c>
      <c r="E133" s="31" t="s">
        <v>153</v>
      </c>
      <c r="F133" s="38">
        <v>25</v>
      </c>
      <c r="G133" s="32">
        <v>18.32</v>
      </c>
      <c r="H133" s="32">
        <v>7.26</v>
      </c>
      <c r="I133" s="32">
        <v>14.78</v>
      </c>
      <c r="J133" s="32">
        <f t="shared" si="25"/>
        <v>22.04</v>
      </c>
      <c r="K133" s="32">
        <f t="shared" si="26"/>
        <v>181.5</v>
      </c>
      <c r="L133" s="32">
        <f t="shared" si="27"/>
        <v>369.5</v>
      </c>
      <c r="M133" s="32">
        <f t="shared" si="28"/>
        <v>551</v>
      </c>
      <c r="N133" s="33">
        <f t="shared" si="14"/>
        <v>2.7994960866398004E-4</v>
      </c>
      <c r="O133" s="72">
        <f t="shared" si="16"/>
        <v>0.20349999999999999</v>
      </c>
    </row>
    <row r="134" spans="1:15" ht="39.6" x14ac:dyDescent="0.25">
      <c r="A134" s="28" t="s">
        <v>321</v>
      </c>
      <c r="B134" s="29" t="s">
        <v>322</v>
      </c>
      <c r="C134" s="30" t="s">
        <v>32</v>
      </c>
      <c r="D134" s="28" t="s">
        <v>323</v>
      </c>
      <c r="E134" s="31" t="s">
        <v>153</v>
      </c>
      <c r="F134" s="38">
        <v>1</v>
      </c>
      <c r="G134" s="32">
        <v>10.75</v>
      </c>
      <c r="H134" s="32">
        <v>0.62</v>
      </c>
      <c r="I134" s="32">
        <v>12.31</v>
      </c>
      <c r="J134" s="32">
        <f t="shared" si="25"/>
        <v>12.93</v>
      </c>
      <c r="K134" s="32">
        <f t="shared" si="26"/>
        <v>0.62</v>
      </c>
      <c r="L134" s="32">
        <f t="shared" si="27"/>
        <v>12.31</v>
      </c>
      <c r="M134" s="32">
        <f t="shared" si="28"/>
        <v>12.93</v>
      </c>
      <c r="N134" s="33">
        <f t="shared" si="14"/>
        <v>6.5694164065794228E-6</v>
      </c>
      <c r="O134" s="72">
        <f t="shared" si="16"/>
        <v>0.20349999999999999</v>
      </c>
    </row>
    <row r="135" spans="1:15" ht="26.4" x14ac:dyDescent="0.25">
      <c r="A135" s="28" t="s">
        <v>324</v>
      </c>
      <c r="B135" s="29" t="s">
        <v>325</v>
      </c>
      <c r="C135" s="30" t="s">
        <v>19</v>
      </c>
      <c r="D135" s="28" t="s">
        <v>326</v>
      </c>
      <c r="E135" s="31" t="s">
        <v>153</v>
      </c>
      <c r="F135" s="38">
        <v>1</v>
      </c>
      <c r="G135" s="32">
        <v>107.55</v>
      </c>
      <c r="H135" s="32">
        <v>23.94</v>
      </c>
      <c r="I135" s="32">
        <v>105.49</v>
      </c>
      <c r="J135" s="32">
        <f t="shared" si="25"/>
        <v>129.43</v>
      </c>
      <c r="K135" s="32">
        <f t="shared" si="26"/>
        <v>23.94</v>
      </c>
      <c r="L135" s="32">
        <f t="shared" si="27"/>
        <v>105.49000000000001</v>
      </c>
      <c r="M135" s="32">
        <f t="shared" si="28"/>
        <v>129.43</v>
      </c>
      <c r="N135" s="33">
        <f t="shared" si="14"/>
        <v>6.5760213882720407E-5</v>
      </c>
      <c r="O135" s="72">
        <f t="shared" si="16"/>
        <v>0.20349999999999999</v>
      </c>
    </row>
    <row r="136" spans="1:15" ht="26.4" x14ac:dyDescent="0.25">
      <c r="A136" s="28" t="s">
        <v>327</v>
      </c>
      <c r="B136" s="29" t="s">
        <v>328</v>
      </c>
      <c r="C136" s="30" t="s">
        <v>19</v>
      </c>
      <c r="D136" s="28" t="s">
        <v>329</v>
      </c>
      <c r="E136" s="31" t="s">
        <v>153</v>
      </c>
      <c r="F136" s="38">
        <v>1</v>
      </c>
      <c r="G136" s="32">
        <v>4058.56</v>
      </c>
      <c r="H136" s="32">
        <v>615.33000000000004</v>
      </c>
      <c r="I136" s="32">
        <v>4269.1400000000003</v>
      </c>
      <c r="J136" s="32">
        <f t="shared" si="25"/>
        <v>4884.47</v>
      </c>
      <c r="K136" s="32">
        <f t="shared" si="26"/>
        <v>615.33000000000004</v>
      </c>
      <c r="L136" s="32">
        <f t="shared" si="27"/>
        <v>4269.1400000000003</v>
      </c>
      <c r="M136" s="32">
        <f t="shared" si="28"/>
        <v>4884.47</v>
      </c>
      <c r="N136" s="33">
        <f t="shared" si="14"/>
        <v>2.4816796098565347E-3</v>
      </c>
      <c r="O136" s="72">
        <f t="shared" si="16"/>
        <v>0.20349999999999999</v>
      </c>
    </row>
    <row r="137" spans="1:15" ht="39.6" x14ac:dyDescent="0.25">
      <c r="A137" s="28" t="s">
        <v>330</v>
      </c>
      <c r="B137" s="29" t="s">
        <v>331</v>
      </c>
      <c r="C137" s="30" t="s">
        <v>19</v>
      </c>
      <c r="D137" s="28" t="s">
        <v>332</v>
      </c>
      <c r="E137" s="31" t="s">
        <v>153</v>
      </c>
      <c r="F137" s="38">
        <v>1</v>
      </c>
      <c r="G137" s="32">
        <v>5823.26</v>
      </c>
      <c r="H137" s="32">
        <v>615.33000000000004</v>
      </c>
      <c r="I137" s="32">
        <v>6392.96</v>
      </c>
      <c r="J137" s="32">
        <f t="shared" si="25"/>
        <v>7008.29</v>
      </c>
      <c r="K137" s="32">
        <f t="shared" si="26"/>
        <v>615.33000000000004</v>
      </c>
      <c r="L137" s="32">
        <f t="shared" si="27"/>
        <v>6392.96</v>
      </c>
      <c r="M137" s="32">
        <f t="shared" si="28"/>
        <v>7008.29</v>
      </c>
      <c r="N137" s="33">
        <f t="shared" si="14"/>
        <v>3.5607405497344552E-3</v>
      </c>
      <c r="O137" s="72">
        <f t="shared" si="16"/>
        <v>0.20349999999999999</v>
      </c>
    </row>
    <row r="138" spans="1:15" x14ac:dyDescent="0.25">
      <c r="A138" s="23" t="s">
        <v>333</v>
      </c>
      <c r="B138" s="24"/>
      <c r="C138" s="24"/>
      <c r="D138" s="23" t="s">
        <v>334</v>
      </c>
      <c r="E138" s="23"/>
      <c r="F138" s="39"/>
      <c r="G138" s="23"/>
      <c r="H138" s="23"/>
      <c r="I138" s="23"/>
      <c r="J138" s="23"/>
      <c r="K138" s="23"/>
      <c r="L138" s="23"/>
      <c r="M138" s="26">
        <v>24977.65</v>
      </c>
      <c r="N138" s="27">
        <f t="shared" si="14"/>
        <v>1.2690532382660366E-2</v>
      </c>
      <c r="O138" s="72"/>
    </row>
    <row r="139" spans="1:15" ht="26.4" x14ac:dyDescent="0.25">
      <c r="A139" s="28" t="s">
        <v>335</v>
      </c>
      <c r="B139" s="29" t="s">
        <v>336</v>
      </c>
      <c r="C139" s="30" t="s">
        <v>19</v>
      </c>
      <c r="D139" s="28" t="s">
        <v>337</v>
      </c>
      <c r="E139" s="31" t="s">
        <v>153</v>
      </c>
      <c r="F139" s="38">
        <v>10</v>
      </c>
      <c r="G139" s="32">
        <v>195.63</v>
      </c>
      <c r="H139" s="32">
        <v>115.4</v>
      </c>
      <c r="I139" s="32">
        <v>120.04</v>
      </c>
      <c r="J139" s="32">
        <f t="shared" ref="J139:J144" si="29">TRUNC(G139 * (1 + 20.35 / 100), 2)</f>
        <v>235.44</v>
      </c>
      <c r="K139" s="32">
        <f t="shared" ref="K139:K144" si="30">TRUNC(F139 * H139, 2)</f>
        <v>1154</v>
      </c>
      <c r="L139" s="32">
        <f t="shared" ref="L139:L144" si="31">M139 - K139</f>
        <v>1200.4000000000001</v>
      </c>
      <c r="M139" s="32">
        <f t="shared" ref="M139:M144" si="32">TRUNC(F139 * J139, 2)</f>
        <v>2354.4</v>
      </c>
      <c r="N139" s="33">
        <f t="shared" si="14"/>
        <v>1.196212992084346E-3</v>
      </c>
      <c r="O139" s="72">
        <f t="shared" si="16"/>
        <v>0.20349999999999999</v>
      </c>
    </row>
    <row r="140" spans="1:15" ht="26.4" x14ac:dyDescent="0.25">
      <c r="A140" s="28" t="s">
        <v>338</v>
      </c>
      <c r="B140" s="29" t="s">
        <v>339</v>
      </c>
      <c r="C140" s="30" t="s">
        <v>32</v>
      </c>
      <c r="D140" s="28" t="s">
        <v>340</v>
      </c>
      <c r="E140" s="31" t="s">
        <v>204</v>
      </c>
      <c r="F140" s="38">
        <v>122.11</v>
      </c>
      <c r="G140" s="32">
        <v>49</v>
      </c>
      <c r="H140" s="32">
        <v>22.77</v>
      </c>
      <c r="I140" s="32">
        <v>36.200000000000003</v>
      </c>
      <c r="J140" s="32">
        <f t="shared" si="29"/>
        <v>58.97</v>
      </c>
      <c r="K140" s="32">
        <f t="shared" si="30"/>
        <v>2780.44</v>
      </c>
      <c r="L140" s="32">
        <f t="shared" si="31"/>
        <v>4420.3799999999992</v>
      </c>
      <c r="M140" s="32">
        <f t="shared" si="32"/>
        <v>7200.82</v>
      </c>
      <c r="N140" s="33">
        <f t="shared" si="14"/>
        <v>3.6585603286021068E-3</v>
      </c>
      <c r="O140" s="72">
        <f t="shared" si="16"/>
        <v>0.20349999999999999</v>
      </c>
    </row>
    <row r="141" spans="1:15" ht="26.4" x14ac:dyDescent="0.25">
      <c r="A141" s="28" t="s">
        <v>341</v>
      </c>
      <c r="B141" s="29" t="s">
        <v>342</v>
      </c>
      <c r="C141" s="30" t="s">
        <v>32</v>
      </c>
      <c r="D141" s="28" t="s">
        <v>343</v>
      </c>
      <c r="E141" s="31" t="s">
        <v>204</v>
      </c>
      <c r="F141" s="38">
        <v>36.32</v>
      </c>
      <c r="G141" s="32">
        <v>71.7</v>
      </c>
      <c r="H141" s="32">
        <v>14.33</v>
      </c>
      <c r="I141" s="32">
        <v>71.959999999999994</v>
      </c>
      <c r="J141" s="32">
        <f t="shared" si="29"/>
        <v>86.29</v>
      </c>
      <c r="K141" s="32">
        <f t="shared" si="30"/>
        <v>520.46</v>
      </c>
      <c r="L141" s="32">
        <f t="shared" si="31"/>
        <v>2613.59</v>
      </c>
      <c r="M141" s="32">
        <f t="shared" si="32"/>
        <v>3134.05</v>
      </c>
      <c r="N141" s="33">
        <f t="shared" ref="N141:N204" si="33">M141 / 1968211.36</f>
        <v>1.5923340672111556E-3</v>
      </c>
      <c r="O141" s="72">
        <f t="shared" si="16"/>
        <v>0.20349999999999999</v>
      </c>
    </row>
    <row r="142" spans="1:15" ht="52.8" x14ac:dyDescent="0.25">
      <c r="A142" s="28" t="s">
        <v>344</v>
      </c>
      <c r="B142" s="29" t="s">
        <v>345</v>
      </c>
      <c r="C142" s="30" t="s">
        <v>19</v>
      </c>
      <c r="D142" s="28" t="s">
        <v>346</v>
      </c>
      <c r="E142" s="31" t="s">
        <v>204</v>
      </c>
      <c r="F142" s="38">
        <v>108.71</v>
      </c>
      <c r="G142" s="32">
        <v>91.2</v>
      </c>
      <c r="H142" s="32">
        <v>25.98</v>
      </c>
      <c r="I142" s="32">
        <v>83.77</v>
      </c>
      <c r="J142" s="32">
        <f t="shared" si="29"/>
        <v>109.75</v>
      </c>
      <c r="K142" s="32">
        <f t="shared" si="30"/>
        <v>2824.28</v>
      </c>
      <c r="L142" s="32">
        <f t="shared" si="31"/>
        <v>9106.64</v>
      </c>
      <c r="M142" s="32">
        <f t="shared" si="32"/>
        <v>11930.92</v>
      </c>
      <c r="N142" s="33">
        <f t="shared" si="33"/>
        <v>6.0618083212363935E-3</v>
      </c>
      <c r="O142" s="72">
        <f t="shared" si="16"/>
        <v>0.20349999999999999</v>
      </c>
    </row>
    <row r="143" spans="1:15" ht="39.6" x14ac:dyDescent="0.25">
      <c r="A143" s="28" t="s">
        <v>347</v>
      </c>
      <c r="B143" s="29" t="s">
        <v>348</v>
      </c>
      <c r="C143" s="30" t="s">
        <v>32</v>
      </c>
      <c r="D143" s="28" t="s">
        <v>349</v>
      </c>
      <c r="E143" s="31" t="s">
        <v>153</v>
      </c>
      <c r="F143" s="38">
        <v>2</v>
      </c>
      <c r="G143" s="32">
        <v>37.86</v>
      </c>
      <c r="H143" s="32">
        <v>7.28</v>
      </c>
      <c r="I143" s="32">
        <v>38.28</v>
      </c>
      <c r="J143" s="32">
        <f t="shared" si="29"/>
        <v>45.56</v>
      </c>
      <c r="K143" s="32">
        <f t="shared" si="30"/>
        <v>14.56</v>
      </c>
      <c r="L143" s="32">
        <f t="shared" si="31"/>
        <v>76.56</v>
      </c>
      <c r="M143" s="32">
        <f t="shared" si="32"/>
        <v>91.12</v>
      </c>
      <c r="N143" s="33">
        <f t="shared" si="33"/>
        <v>4.6295840910094124E-5</v>
      </c>
      <c r="O143" s="72">
        <f t="shared" si="16"/>
        <v>0.20349999999999999</v>
      </c>
    </row>
    <row r="144" spans="1:15" ht="39.6" x14ac:dyDescent="0.25">
      <c r="A144" s="28" t="s">
        <v>350</v>
      </c>
      <c r="B144" s="29" t="s">
        <v>351</v>
      </c>
      <c r="C144" s="30" t="s">
        <v>32</v>
      </c>
      <c r="D144" s="28" t="s">
        <v>352</v>
      </c>
      <c r="E144" s="31" t="s">
        <v>153</v>
      </c>
      <c r="F144" s="38">
        <v>6</v>
      </c>
      <c r="G144" s="32">
        <v>36.89</v>
      </c>
      <c r="H144" s="32">
        <v>7.28</v>
      </c>
      <c r="I144" s="32">
        <v>37.11</v>
      </c>
      <c r="J144" s="32">
        <f t="shared" si="29"/>
        <v>44.39</v>
      </c>
      <c r="K144" s="32">
        <f t="shared" si="30"/>
        <v>43.68</v>
      </c>
      <c r="L144" s="32">
        <f t="shared" si="31"/>
        <v>222.65999999999997</v>
      </c>
      <c r="M144" s="32">
        <f t="shared" si="32"/>
        <v>266.33999999999997</v>
      </c>
      <c r="N144" s="33">
        <f t="shared" si="33"/>
        <v>1.3532083261626941E-4</v>
      </c>
      <c r="O144" s="72">
        <f t="shared" ref="O144:O207" si="34">K$7</f>
        <v>0.20349999999999999</v>
      </c>
    </row>
    <row r="145" spans="1:15" x14ac:dyDescent="0.25">
      <c r="A145" s="23" t="s">
        <v>353</v>
      </c>
      <c r="B145" s="24"/>
      <c r="C145" s="24"/>
      <c r="D145" s="23" t="s">
        <v>354</v>
      </c>
      <c r="E145" s="23"/>
      <c r="F145" s="39"/>
      <c r="G145" s="23"/>
      <c r="H145" s="23"/>
      <c r="I145" s="23"/>
      <c r="J145" s="23"/>
      <c r="K145" s="23"/>
      <c r="L145" s="23"/>
      <c r="M145" s="26">
        <v>24654.62</v>
      </c>
      <c r="N145" s="27">
        <f t="shared" si="33"/>
        <v>1.2526408749109139E-2</v>
      </c>
      <c r="O145" s="72"/>
    </row>
    <row r="146" spans="1:15" ht="39.6" x14ac:dyDescent="0.25">
      <c r="A146" s="28" t="s">
        <v>355</v>
      </c>
      <c r="B146" s="29" t="s">
        <v>356</v>
      </c>
      <c r="C146" s="30" t="s">
        <v>32</v>
      </c>
      <c r="D146" s="28" t="s">
        <v>357</v>
      </c>
      <c r="E146" s="31" t="s">
        <v>204</v>
      </c>
      <c r="F146" s="38">
        <v>325.86</v>
      </c>
      <c r="G146" s="32">
        <v>59.88</v>
      </c>
      <c r="H146" s="32">
        <v>7.36</v>
      </c>
      <c r="I146" s="32">
        <v>64.7</v>
      </c>
      <c r="J146" s="32">
        <f>TRUNC(G146 * (1 + 20.35 / 100), 2)</f>
        <v>72.06</v>
      </c>
      <c r="K146" s="32">
        <f>TRUNC(F146 * H146, 2)</f>
        <v>2398.3200000000002</v>
      </c>
      <c r="L146" s="32">
        <f>M146 - K146</f>
        <v>21083.15</v>
      </c>
      <c r="M146" s="32">
        <f>TRUNC(F146 * J146, 2)</f>
        <v>23481.47</v>
      </c>
      <c r="N146" s="33">
        <f t="shared" si="33"/>
        <v>1.1930359958901975E-2</v>
      </c>
      <c r="O146" s="72">
        <f t="shared" si="34"/>
        <v>0.20349999999999999</v>
      </c>
    </row>
    <row r="147" spans="1:15" ht="52.8" x14ac:dyDescent="0.25">
      <c r="A147" s="28" t="s">
        <v>358</v>
      </c>
      <c r="B147" s="29" t="s">
        <v>359</v>
      </c>
      <c r="C147" s="30" t="s">
        <v>32</v>
      </c>
      <c r="D147" s="28" t="s">
        <v>360</v>
      </c>
      <c r="E147" s="31" t="s">
        <v>34</v>
      </c>
      <c r="F147" s="38">
        <v>52.14</v>
      </c>
      <c r="G147" s="32">
        <v>18.7</v>
      </c>
      <c r="H147" s="32">
        <v>7.7</v>
      </c>
      <c r="I147" s="32">
        <v>14.8</v>
      </c>
      <c r="J147" s="32">
        <f>TRUNC(G147 * (1 + 20.35 / 100), 2)</f>
        <v>22.5</v>
      </c>
      <c r="K147" s="32">
        <f>TRUNC(F147 * H147, 2)</f>
        <v>401.47</v>
      </c>
      <c r="L147" s="32">
        <f>M147 - K147</f>
        <v>771.68000000000006</v>
      </c>
      <c r="M147" s="32">
        <f>TRUNC(F147 * J147, 2)</f>
        <v>1173.1500000000001</v>
      </c>
      <c r="N147" s="33">
        <f t="shared" si="33"/>
        <v>5.9604879020716561E-4</v>
      </c>
      <c r="O147" s="72">
        <f t="shared" si="34"/>
        <v>0.20349999999999999</v>
      </c>
    </row>
    <row r="148" spans="1:15" x14ac:dyDescent="0.25">
      <c r="A148" s="40" t="s">
        <v>361</v>
      </c>
      <c r="B148" s="41"/>
      <c r="C148" s="41"/>
      <c r="D148" s="40" t="s">
        <v>362</v>
      </c>
      <c r="E148" s="40"/>
      <c r="F148" s="45"/>
      <c r="G148" s="40"/>
      <c r="H148" s="40"/>
      <c r="I148" s="40"/>
      <c r="J148" s="40"/>
      <c r="K148" s="40"/>
      <c r="L148" s="40"/>
      <c r="M148" s="43">
        <v>85510.17</v>
      </c>
      <c r="N148" s="44">
        <f t="shared" si="33"/>
        <v>4.3445623644810173E-2</v>
      </c>
      <c r="O148" s="72"/>
    </row>
    <row r="149" spans="1:15" x14ac:dyDescent="0.25">
      <c r="A149" s="23" t="s">
        <v>363</v>
      </c>
      <c r="B149" s="24"/>
      <c r="C149" s="24"/>
      <c r="D149" s="23" t="s">
        <v>36</v>
      </c>
      <c r="E149" s="23"/>
      <c r="F149" s="39"/>
      <c r="G149" s="23"/>
      <c r="H149" s="23"/>
      <c r="I149" s="23"/>
      <c r="J149" s="23"/>
      <c r="K149" s="23"/>
      <c r="L149" s="23"/>
      <c r="M149" s="26">
        <v>21285.35</v>
      </c>
      <c r="N149" s="27">
        <f t="shared" si="33"/>
        <v>1.0814565159302809E-2</v>
      </c>
      <c r="O149" s="72"/>
    </row>
    <row r="150" spans="1:15" ht="39.6" x14ac:dyDescent="0.25">
      <c r="A150" s="28" t="s">
        <v>364</v>
      </c>
      <c r="B150" s="29" t="s">
        <v>365</v>
      </c>
      <c r="C150" s="30" t="s">
        <v>32</v>
      </c>
      <c r="D150" s="28" t="s">
        <v>366</v>
      </c>
      <c r="E150" s="31" t="s">
        <v>204</v>
      </c>
      <c r="F150" s="38">
        <v>21.7</v>
      </c>
      <c r="G150" s="32">
        <v>13.69</v>
      </c>
      <c r="H150" s="32">
        <v>5.98</v>
      </c>
      <c r="I150" s="32">
        <v>10.49</v>
      </c>
      <c r="J150" s="32">
        <f t="shared" ref="J150:J166" si="35">TRUNC(G150 * (1 + 20.35 / 100), 2)</f>
        <v>16.47</v>
      </c>
      <c r="K150" s="32">
        <f t="shared" ref="K150:K166" si="36">TRUNC(F150 * H150, 2)</f>
        <v>129.76</v>
      </c>
      <c r="L150" s="32">
        <f t="shared" ref="L150:L166" si="37">M150 - K150</f>
        <v>227.63</v>
      </c>
      <c r="M150" s="32">
        <f t="shared" ref="M150:M166" si="38">TRUNC(F150 * J150, 2)</f>
        <v>357.39</v>
      </c>
      <c r="N150" s="33">
        <f t="shared" si="33"/>
        <v>1.8158110824032636E-4</v>
      </c>
      <c r="O150" s="72">
        <f t="shared" si="34"/>
        <v>0.20349999999999999</v>
      </c>
    </row>
    <row r="151" spans="1:15" ht="39.6" x14ac:dyDescent="0.25">
      <c r="A151" s="28" t="s">
        <v>367</v>
      </c>
      <c r="B151" s="29" t="s">
        <v>368</v>
      </c>
      <c r="C151" s="30" t="s">
        <v>32</v>
      </c>
      <c r="D151" s="28" t="s">
        <v>369</v>
      </c>
      <c r="E151" s="31" t="s">
        <v>204</v>
      </c>
      <c r="F151" s="38">
        <v>361.1</v>
      </c>
      <c r="G151" s="32">
        <v>27.88</v>
      </c>
      <c r="H151" s="32">
        <v>8.9700000000000006</v>
      </c>
      <c r="I151" s="32">
        <v>24.58</v>
      </c>
      <c r="J151" s="32">
        <f t="shared" si="35"/>
        <v>33.549999999999997</v>
      </c>
      <c r="K151" s="32">
        <f t="shared" si="36"/>
        <v>3239.06</v>
      </c>
      <c r="L151" s="32">
        <f t="shared" si="37"/>
        <v>8875.84</v>
      </c>
      <c r="M151" s="32">
        <f t="shared" si="38"/>
        <v>12114.9</v>
      </c>
      <c r="N151" s="33">
        <f t="shared" si="33"/>
        <v>6.1552840544523632E-3</v>
      </c>
      <c r="O151" s="72">
        <f t="shared" si="34"/>
        <v>0.20349999999999999</v>
      </c>
    </row>
    <row r="152" spans="1:15" ht="39.6" x14ac:dyDescent="0.25">
      <c r="A152" s="28" t="s">
        <v>370</v>
      </c>
      <c r="B152" s="29" t="s">
        <v>371</v>
      </c>
      <c r="C152" s="30" t="s">
        <v>19</v>
      </c>
      <c r="D152" s="28" t="s">
        <v>372</v>
      </c>
      <c r="E152" s="31" t="s">
        <v>373</v>
      </c>
      <c r="F152" s="38">
        <v>115</v>
      </c>
      <c r="G152" s="32">
        <v>8.41</v>
      </c>
      <c r="H152" s="32">
        <v>4.67</v>
      </c>
      <c r="I152" s="32">
        <v>5.45</v>
      </c>
      <c r="J152" s="32">
        <f t="shared" si="35"/>
        <v>10.119999999999999</v>
      </c>
      <c r="K152" s="32">
        <f t="shared" si="36"/>
        <v>537.04999999999995</v>
      </c>
      <c r="L152" s="32">
        <f t="shared" si="37"/>
        <v>626.75</v>
      </c>
      <c r="M152" s="32">
        <f t="shared" si="38"/>
        <v>1163.8</v>
      </c>
      <c r="N152" s="33">
        <f t="shared" si="33"/>
        <v>5.9129828414362972E-4</v>
      </c>
      <c r="O152" s="72">
        <f t="shared" si="34"/>
        <v>0.20349999999999999</v>
      </c>
    </row>
    <row r="153" spans="1:15" ht="39.6" x14ac:dyDescent="0.25">
      <c r="A153" s="28" t="s">
        <v>374</v>
      </c>
      <c r="B153" s="29" t="s">
        <v>375</v>
      </c>
      <c r="C153" s="30" t="s">
        <v>32</v>
      </c>
      <c r="D153" s="28" t="s">
        <v>376</v>
      </c>
      <c r="E153" s="31" t="s">
        <v>204</v>
      </c>
      <c r="F153" s="38">
        <v>31.8</v>
      </c>
      <c r="G153" s="32">
        <v>16.600000000000001</v>
      </c>
      <c r="H153" s="32">
        <v>9.68</v>
      </c>
      <c r="I153" s="32">
        <v>10.29</v>
      </c>
      <c r="J153" s="32">
        <f t="shared" si="35"/>
        <v>19.97</v>
      </c>
      <c r="K153" s="32">
        <f t="shared" si="36"/>
        <v>307.82</v>
      </c>
      <c r="L153" s="32">
        <f t="shared" si="37"/>
        <v>327.21999999999997</v>
      </c>
      <c r="M153" s="32">
        <f t="shared" si="38"/>
        <v>635.04</v>
      </c>
      <c r="N153" s="33">
        <f t="shared" si="33"/>
        <v>3.2264827492917218E-4</v>
      </c>
      <c r="O153" s="72">
        <f t="shared" si="34"/>
        <v>0.20349999999999999</v>
      </c>
    </row>
    <row r="154" spans="1:15" ht="39.6" x14ac:dyDescent="0.25">
      <c r="A154" s="28" t="s">
        <v>377</v>
      </c>
      <c r="B154" s="29" t="s">
        <v>378</v>
      </c>
      <c r="C154" s="30" t="s">
        <v>32</v>
      </c>
      <c r="D154" s="28" t="s">
        <v>379</v>
      </c>
      <c r="E154" s="31" t="s">
        <v>204</v>
      </c>
      <c r="F154" s="38">
        <v>87.3</v>
      </c>
      <c r="G154" s="32">
        <v>12.6</v>
      </c>
      <c r="H154" s="32">
        <v>8.2899999999999991</v>
      </c>
      <c r="I154" s="32">
        <v>6.87</v>
      </c>
      <c r="J154" s="32">
        <f t="shared" si="35"/>
        <v>15.16</v>
      </c>
      <c r="K154" s="32">
        <f t="shared" si="36"/>
        <v>723.71</v>
      </c>
      <c r="L154" s="32">
        <f t="shared" si="37"/>
        <v>599.75</v>
      </c>
      <c r="M154" s="32">
        <f t="shared" si="38"/>
        <v>1323.46</v>
      </c>
      <c r="N154" s="33">
        <f t="shared" si="33"/>
        <v>6.7241762083925785E-4</v>
      </c>
      <c r="O154" s="72">
        <f t="shared" si="34"/>
        <v>0.20349999999999999</v>
      </c>
    </row>
    <row r="155" spans="1:15" ht="26.4" x14ac:dyDescent="0.25">
      <c r="A155" s="28" t="s">
        <v>380</v>
      </c>
      <c r="B155" s="29" t="s">
        <v>381</v>
      </c>
      <c r="C155" s="30" t="s">
        <v>19</v>
      </c>
      <c r="D155" s="28" t="s">
        <v>382</v>
      </c>
      <c r="E155" s="31" t="s">
        <v>153</v>
      </c>
      <c r="F155" s="38">
        <v>45</v>
      </c>
      <c r="G155" s="32">
        <v>7.84</v>
      </c>
      <c r="H155" s="32">
        <v>6.95</v>
      </c>
      <c r="I155" s="32">
        <v>2.48</v>
      </c>
      <c r="J155" s="32">
        <f t="shared" si="35"/>
        <v>9.43</v>
      </c>
      <c r="K155" s="32">
        <f t="shared" si="36"/>
        <v>312.75</v>
      </c>
      <c r="L155" s="32">
        <f t="shared" si="37"/>
        <v>111.60000000000002</v>
      </c>
      <c r="M155" s="32">
        <f t="shared" si="38"/>
        <v>424.35</v>
      </c>
      <c r="N155" s="33">
        <f t="shared" si="33"/>
        <v>2.1560184471245E-4</v>
      </c>
      <c r="O155" s="72">
        <f t="shared" si="34"/>
        <v>0.20349999999999999</v>
      </c>
    </row>
    <row r="156" spans="1:15" ht="26.4" x14ac:dyDescent="0.25">
      <c r="A156" s="28" t="s">
        <v>383</v>
      </c>
      <c r="B156" s="29" t="s">
        <v>384</v>
      </c>
      <c r="C156" s="30" t="s">
        <v>19</v>
      </c>
      <c r="D156" s="28" t="s">
        <v>385</v>
      </c>
      <c r="E156" s="31" t="s">
        <v>153</v>
      </c>
      <c r="F156" s="38">
        <v>115</v>
      </c>
      <c r="G156" s="32">
        <v>7.7</v>
      </c>
      <c r="H156" s="32">
        <v>6.95</v>
      </c>
      <c r="I156" s="32">
        <v>2.31</v>
      </c>
      <c r="J156" s="32">
        <f t="shared" si="35"/>
        <v>9.26</v>
      </c>
      <c r="K156" s="32">
        <f t="shared" si="36"/>
        <v>799.25</v>
      </c>
      <c r="L156" s="32">
        <f t="shared" si="37"/>
        <v>265.65000000000009</v>
      </c>
      <c r="M156" s="32">
        <f t="shared" si="38"/>
        <v>1064.9000000000001</v>
      </c>
      <c r="N156" s="33">
        <f t="shared" si="33"/>
        <v>5.4104961572826204E-4</v>
      </c>
      <c r="O156" s="72">
        <f t="shared" si="34"/>
        <v>0.20349999999999999</v>
      </c>
    </row>
    <row r="157" spans="1:15" ht="39.6" x14ac:dyDescent="0.25">
      <c r="A157" s="28" t="s">
        <v>386</v>
      </c>
      <c r="B157" s="29" t="s">
        <v>387</v>
      </c>
      <c r="C157" s="30" t="s">
        <v>19</v>
      </c>
      <c r="D157" s="28" t="s">
        <v>388</v>
      </c>
      <c r="E157" s="31" t="s">
        <v>153</v>
      </c>
      <c r="F157" s="38">
        <v>1</v>
      </c>
      <c r="G157" s="32">
        <v>21.16</v>
      </c>
      <c r="H157" s="32">
        <v>17.489999999999998</v>
      </c>
      <c r="I157" s="32">
        <v>7.97</v>
      </c>
      <c r="J157" s="32">
        <f t="shared" si="35"/>
        <v>25.46</v>
      </c>
      <c r="K157" s="32">
        <f t="shared" si="36"/>
        <v>17.489999999999998</v>
      </c>
      <c r="L157" s="32">
        <f t="shared" si="37"/>
        <v>7.9700000000000024</v>
      </c>
      <c r="M157" s="32">
        <f t="shared" si="38"/>
        <v>25.46</v>
      </c>
      <c r="N157" s="33">
        <f t="shared" si="33"/>
        <v>1.2935602607232183E-5</v>
      </c>
      <c r="O157" s="72">
        <f t="shared" si="34"/>
        <v>0.20349999999999999</v>
      </c>
    </row>
    <row r="158" spans="1:15" ht="26.4" x14ac:dyDescent="0.25">
      <c r="A158" s="28" t="s">
        <v>389</v>
      </c>
      <c r="B158" s="29" t="s">
        <v>390</v>
      </c>
      <c r="C158" s="30" t="s">
        <v>32</v>
      </c>
      <c r="D158" s="28" t="s">
        <v>391</v>
      </c>
      <c r="E158" s="31" t="s">
        <v>153</v>
      </c>
      <c r="F158" s="38">
        <v>32</v>
      </c>
      <c r="G158" s="32">
        <v>56.48</v>
      </c>
      <c r="H158" s="32">
        <v>43.44</v>
      </c>
      <c r="I158" s="32">
        <v>24.53</v>
      </c>
      <c r="J158" s="32">
        <f t="shared" si="35"/>
        <v>67.97</v>
      </c>
      <c r="K158" s="32">
        <f t="shared" si="36"/>
        <v>1390.08</v>
      </c>
      <c r="L158" s="32">
        <f t="shared" si="37"/>
        <v>784.96</v>
      </c>
      <c r="M158" s="32">
        <f t="shared" si="38"/>
        <v>2175.04</v>
      </c>
      <c r="N158" s="33">
        <f t="shared" si="33"/>
        <v>1.1050845677468297E-3</v>
      </c>
      <c r="O158" s="72">
        <f t="shared" si="34"/>
        <v>0.20349999999999999</v>
      </c>
    </row>
    <row r="159" spans="1:15" ht="26.4" x14ac:dyDescent="0.25">
      <c r="A159" s="28" t="s">
        <v>392</v>
      </c>
      <c r="B159" s="29" t="s">
        <v>393</v>
      </c>
      <c r="C159" s="30" t="s">
        <v>32</v>
      </c>
      <c r="D159" s="28" t="s">
        <v>394</v>
      </c>
      <c r="E159" s="31" t="s">
        <v>153</v>
      </c>
      <c r="F159" s="38">
        <v>11</v>
      </c>
      <c r="G159" s="32">
        <v>40.700000000000003</v>
      </c>
      <c r="H159" s="32">
        <v>31.28</v>
      </c>
      <c r="I159" s="32">
        <v>17.7</v>
      </c>
      <c r="J159" s="32">
        <f t="shared" si="35"/>
        <v>48.98</v>
      </c>
      <c r="K159" s="32">
        <f t="shared" si="36"/>
        <v>344.08</v>
      </c>
      <c r="L159" s="32">
        <f t="shared" si="37"/>
        <v>194.7</v>
      </c>
      <c r="M159" s="32">
        <f t="shared" si="38"/>
        <v>538.78</v>
      </c>
      <c r="N159" s="33">
        <f t="shared" si="33"/>
        <v>2.7374092587292045E-4</v>
      </c>
      <c r="O159" s="72">
        <f t="shared" si="34"/>
        <v>0.20349999999999999</v>
      </c>
    </row>
    <row r="160" spans="1:15" ht="39.6" x14ac:dyDescent="0.25">
      <c r="A160" s="28" t="s">
        <v>395</v>
      </c>
      <c r="B160" s="29" t="s">
        <v>396</v>
      </c>
      <c r="C160" s="30" t="s">
        <v>32</v>
      </c>
      <c r="D160" s="28" t="s">
        <v>397</v>
      </c>
      <c r="E160" s="31" t="s">
        <v>153</v>
      </c>
      <c r="F160" s="38">
        <v>1</v>
      </c>
      <c r="G160" s="32">
        <v>98.97</v>
      </c>
      <c r="H160" s="32">
        <v>30.39</v>
      </c>
      <c r="I160" s="32">
        <v>88.72</v>
      </c>
      <c r="J160" s="32">
        <f t="shared" si="35"/>
        <v>119.11</v>
      </c>
      <c r="K160" s="32">
        <f t="shared" si="36"/>
        <v>30.39</v>
      </c>
      <c r="L160" s="32">
        <f t="shared" si="37"/>
        <v>88.72</v>
      </c>
      <c r="M160" s="32">
        <f t="shared" si="38"/>
        <v>119.11</v>
      </c>
      <c r="N160" s="33">
        <f t="shared" si="33"/>
        <v>6.0516874569812459E-5</v>
      </c>
      <c r="O160" s="72">
        <f t="shared" si="34"/>
        <v>0.20349999999999999</v>
      </c>
    </row>
    <row r="161" spans="1:15" ht="26.4" x14ac:dyDescent="0.25">
      <c r="A161" s="28" t="s">
        <v>398</v>
      </c>
      <c r="B161" s="29" t="s">
        <v>399</v>
      </c>
      <c r="C161" s="30" t="s">
        <v>19</v>
      </c>
      <c r="D161" s="28" t="s">
        <v>400</v>
      </c>
      <c r="E161" s="31" t="s">
        <v>204</v>
      </c>
      <c r="F161" s="38">
        <v>4</v>
      </c>
      <c r="G161" s="32">
        <v>13.57</v>
      </c>
      <c r="H161" s="32">
        <v>3.89</v>
      </c>
      <c r="I161" s="32">
        <v>12.44</v>
      </c>
      <c r="J161" s="32">
        <f t="shared" si="35"/>
        <v>16.329999999999998</v>
      </c>
      <c r="K161" s="32">
        <f t="shared" si="36"/>
        <v>15.56</v>
      </c>
      <c r="L161" s="32">
        <f t="shared" si="37"/>
        <v>49.759999999999991</v>
      </c>
      <c r="M161" s="32">
        <f t="shared" si="38"/>
        <v>65.319999999999993</v>
      </c>
      <c r="N161" s="33">
        <f t="shared" si="33"/>
        <v>3.3187492627824275E-5</v>
      </c>
      <c r="O161" s="72">
        <f t="shared" si="34"/>
        <v>0.20349999999999999</v>
      </c>
    </row>
    <row r="162" spans="1:15" ht="39.6" x14ac:dyDescent="0.25">
      <c r="A162" s="28" t="s">
        <v>401</v>
      </c>
      <c r="B162" s="29" t="s">
        <v>402</v>
      </c>
      <c r="C162" s="30" t="s">
        <v>32</v>
      </c>
      <c r="D162" s="28" t="s">
        <v>403</v>
      </c>
      <c r="E162" s="31" t="s">
        <v>153</v>
      </c>
      <c r="F162" s="38">
        <v>7</v>
      </c>
      <c r="G162" s="32">
        <v>9.9499999999999993</v>
      </c>
      <c r="H162" s="32">
        <v>9.1199999999999992</v>
      </c>
      <c r="I162" s="32">
        <v>2.85</v>
      </c>
      <c r="J162" s="32">
        <f t="shared" si="35"/>
        <v>11.97</v>
      </c>
      <c r="K162" s="32">
        <f t="shared" si="36"/>
        <v>63.84</v>
      </c>
      <c r="L162" s="32">
        <f t="shared" si="37"/>
        <v>19.950000000000003</v>
      </c>
      <c r="M162" s="32">
        <f t="shared" si="38"/>
        <v>83.79</v>
      </c>
      <c r="N162" s="33">
        <f t="shared" si="33"/>
        <v>4.2571647386488008E-5</v>
      </c>
      <c r="O162" s="72">
        <f t="shared" si="34"/>
        <v>0.20349999999999999</v>
      </c>
    </row>
    <row r="163" spans="1:15" ht="39.6" x14ac:dyDescent="0.25">
      <c r="A163" s="28" t="s">
        <v>404</v>
      </c>
      <c r="B163" s="29" t="s">
        <v>405</v>
      </c>
      <c r="C163" s="30" t="s">
        <v>32</v>
      </c>
      <c r="D163" s="28" t="s">
        <v>406</v>
      </c>
      <c r="E163" s="31" t="s">
        <v>153</v>
      </c>
      <c r="F163" s="38">
        <v>4</v>
      </c>
      <c r="G163" s="32">
        <v>13.89</v>
      </c>
      <c r="H163" s="32">
        <v>13.72</v>
      </c>
      <c r="I163" s="32">
        <v>2.99</v>
      </c>
      <c r="J163" s="32">
        <f t="shared" si="35"/>
        <v>16.71</v>
      </c>
      <c r="K163" s="32">
        <f t="shared" si="36"/>
        <v>54.88</v>
      </c>
      <c r="L163" s="32">
        <f t="shared" si="37"/>
        <v>11.96</v>
      </c>
      <c r="M163" s="32">
        <f t="shared" si="38"/>
        <v>66.84</v>
      </c>
      <c r="N163" s="33">
        <f t="shared" si="33"/>
        <v>3.3959767410345602E-5</v>
      </c>
      <c r="O163" s="72">
        <f t="shared" si="34"/>
        <v>0.20349999999999999</v>
      </c>
    </row>
    <row r="164" spans="1:15" ht="26.4" x14ac:dyDescent="0.25">
      <c r="A164" s="28" t="s">
        <v>407</v>
      </c>
      <c r="B164" s="29" t="s">
        <v>408</v>
      </c>
      <c r="C164" s="30" t="s">
        <v>32</v>
      </c>
      <c r="D164" s="28" t="s">
        <v>409</v>
      </c>
      <c r="E164" s="31" t="s">
        <v>153</v>
      </c>
      <c r="F164" s="38">
        <v>3</v>
      </c>
      <c r="G164" s="32">
        <v>239.02</v>
      </c>
      <c r="H164" s="32">
        <v>49.67</v>
      </c>
      <c r="I164" s="32">
        <v>237.99</v>
      </c>
      <c r="J164" s="32">
        <f t="shared" si="35"/>
        <v>287.66000000000003</v>
      </c>
      <c r="K164" s="32">
        <f t="shared" si="36"/>
        <v>149.01</v>
      </c>
      <c r="L164" s="32">
        <f t="shared" si="37"/>
        <v>713.97</v>
      </c>
      <c r="M164" s="32">
        <f t="shared" si="38"/>
        <v>862.98</v>
      </c>
      <c r="N164" s="33">
        <f t="shared" si="33"/>
        <v>4.3845900777648186E-4</v>
      </c>
      <c r="O164" s="72">
        <f t="shared" si="34"/>
        <v>0.20349999999999999</v>
      </c>
    </row>
    <row r="165" spans="1:15" ht="39.6" x14ac:dyDescent="0.25">
      <c r="A165" s="28" t="s">
        <v>410</v>
      </c>
      <c r="B165" s="29" t="s">
        <v>411</v>
      </c>
      <c r="C165" s="30" t="s">
        <v>19</v>
      </c>
      <c r="D165" s="28" t="s">
        <v>412</v>
      </c>
      <c r="E165" s="31" t="s">
        <v>153</v>
      </c>
      <c r="F165" s="38">
        <v>168</v>
      </c>
      <c r="G165" s="32">
        <v>1.04</v>
      </c>
      <c r="H165" s="32">
        <v>0.89</v>
      </c>
      <c r="I165" s="32">
        <v>0.36</v>
      </c>
      <c r="J165" s="32">
        <f t="shared" si="35"/>
        <v>1.25</v>
      </c>
      <c r="K165" s="32">
        <f t="shared" si="36"/>
        <v>149.52000000000001</v>
      </c>
      <c r="L165" s="32">
        <f t="shared" si="37"/>
        <v>60.47999999999999</v>
      </c>
      <c r="M165" s="32">
        <f t="shared" si="38"/>
        <v>210</v>
      </c>
      <c r="N165" s="33">
        <f t="shared" si="33"/>
        <v>1.0669585811149875E-4</v>
      </c>
      <c r="O165" s="72">
        <f t="shared" si="34"/>
        <v>0.20349999999999999</v>
      </c>
    </row>
    <row r="166" spans="1:15" ht="26.4" x14ac:dyDescent="0.25">
      <c r="A166" s="28" t="s">
        <v>413</v>
      </c>
      <c r="B166" s="29" t="s">
        <v>414</v>
      </c>
      <c r="C166" s="30" t="s">
        <v>19</v>
      </c>
      <c r="D166" s="28" t="s">
        <v>415</v>
      </c>
      <c r="E166" s="31" t="s">
        <v>153</v>
      </c>
      <c r="F166" s="38">
        <v>1</v>
      </c>
      <c r="G166" s="32">
        <v>45.03</v>
      </c>
      <c r="H166" s="32">
        <v>4.29</v>
      </c>
      <c r="I166" s="32">
        <v>49.9</v>
      </c>
      <c r="J166" s="32">
        <f t="shared" si="35"/>
        <v>54.19</v>
      </c>
      <c r="K166" s="32">
        <f t="shared" si="36"/>
        <v>4.29</v>
      </c>
      <c r="L166" s="32">
        <f t="shared" si="37"/>
        <v>49.9</v>
      </c>
      <c r="M166" s="32">
        <f t="shared" si="38"/>
        <v>54.19</v>
      </c>
      <c r="N166" s="33">
        <f t="shared" si="33"/>
        <v>2.7532612147914844E-5</v>
      </c>
      <c r="O166" s="72">
        <f t="shared" si="34"/>
        <v>0.20349999999999999</v>
      </c>
    </row>
    <row r="167" spans="1:15" x14ac:dyDescent="0.25">
      <c r="A167" s="23" t="s">
        <v>416</v>
      </c>
      <c r="B167" s="24"/>
      <c r="C167" s="24"/>
      <c r="D167" s="23" t="s">
        <v>417</v>
      </c>
      <c r="E167" s="23"/>
      <c r="F167" s="39"/>
      <c r="G167" s="23"/>
      <c r="H167" s="23"/>
      <c r="I167" s="23"/>
      <c r="J167" s="23"/>
      <c r="K167" s="23"/>
      <c r="L167" s="23"/>
      <c r="M167" s="26">
        <v>14988.54</v>
      </c>
      <c r="N167" s="27">
        <f t="shared" si="33"/>
        <v>7.6153101768501119E-3</v>
      </c>
      <c r="O167" s="72"/>
    </row>
    <row r="168" spans="1:15" ht="26.4" x14ac:dyDescent="0.25">
      <c r="A168" s="28" t="s">
        <v>418</v>
      </c>
      <c r="B168" s="29" t="s">
        <v>419</v>
      </c>
      <c r="C168" s="30" t="s">
        <v>32</v>
      </c>
      <c r="D168" s="28" t="s">
        <v>420</v>
      </c>
      <c r="E168" s="31" t="s">
        <v>153</v>
      </c>
      <c r="F168" s="38">
        <v>25</v>
      </c>
      <c r="G168" s="32">
        <v>13.34</v>
      </c>
      <c r="H168" s="32">
        <v>11.57</v>
      </c>
      <c r="I168" s="32">
        <v>4.4800000000000004</v>
      </c>
      <c r="J168" s="32">
        <f t="shared" ref="J168:J175" si="39">TRUNC(G168 * (1 + 20.35 / 100), 2)</f>
        <v>16.05</v>
      </c>
      <c r="K168" s="32">
        <f t="shared" ref="K168:K175" si="40">TRUNC(F168 * H168, 2)</f>
        <v>289.25</v>
      </c>
      <c r="L168" s="32">
        <f t="shared" ref="L168:L175" si="41">M168 - K168</f>
        <v>112</v>
      </c>
      <c r="M168" s="32">
        <f t="shared" ref="M168:M175" si="42">TRUNC(F168 * J168, 2)</f>
        <v>401.25</v>
      </c>
      <c r="N168" s="33">
        <f t="shared" si="33"/>
        <v>2.038653003201851E-4</v>
      </c>
      <c r="O168" s="72">
        <f t="shared" si="34"/>
        <v>0.20349999999999999</v>
      </c>
    </row>
    <row r="169" spans="1:15" ht="39.6" x14ac:dyDescent="0.25">
      <c r="A169" s="28" t="s">
        <v>421</v>
      </c>
      <c r="B169" s="29" t="s">
        <v>422</v>
      </c>
      <c r="C169" s="30" t="s">
        <v>32</v>
      </c>
      <c r="D169" s="28" t="s">
        <v>423</v>
      </c>
      <c r="E169" s="31" t="s">
        <v>153</v>
      </c>
      <c r="F169" s="38">
        <v>29</v>
      </c>
      <c r="G169" s="32">
        <v>129.19</v>
      </c>
      <c r="H169" s="32">
        <v>30.11</v>
      </c>
      <c r="I169" s="32">
        <v>125.37</v>
      </c>
      <c r="J169" s="32">
        <f t="shared" si="39"/>
        <v>155.47999999999999</v>
      </c>
      <c r="K169" s="32">
        <f t="shared" si="40"/>
        <v>873.19</v>
      </c>
      <c r="L169" s="32">
        <f t="shared" si="41"/>
        <v>3635.73</v>
      </c>
      <c r="M169" s="32">
        <f t="shared" si="42"/>
        <v>4508.92</v>
      </c>
      <c r="N169" s="33">
        <f t="shared" si="33"/>
        <v>2.2908718502671378E-3</v>
      </c>
      <c r="O169" s="72">
        <f t="shared" si="34"/>
        <v>0.20349999999999999</v>
      </c>
    </row>
    <row r="170" spans="1:15" ht="26.4" x14ac:dyDescent="0.25">
      <c r="A170" s="28" t="s">
        <v>424</v>
      </c>
      <c r="B170" s="29" t="s">
        <v>425</v>
      </c>
      <c r="C170" s="30" t="s">
        <v>32</v>
      </c>
      <c r="D170" s="28" t="s">
        <v>426</v>
      </c>
      <c r="E170" s="31" t="s">
        <v>153</v>
      </c>
      <c r="F170" s="38">
        <v>8</v>
      </c>
      <c r="G170" s="32">
        <v>54.4</v>
      </c>
      <c r="H170" s="32">
        <v>8.82</v>
      </c>
      <c r="I170" s="32">
        <v>56.65</v>
      </c>
      <c r="J170" s="32">
        <f t="shared" si="39"/>
        <v>65.47</v>
      </c>
      <c r="K170" s="32">
        <f t="shared" si="40"/>
        <v>70.56</v>
      </c>
      <c r="L170" s="32">
        <f t="shared" si="41"/>
        <v>453.2</v>
      </c>
      <c r="M170" s="32">
        <f t="shared" si="42"/>
        <v>523.76</v>
      </c>
      <c r="N170" s="33">
        <f t="shared" si="33"/>
        <v>2.6610963164037422E-4</v>
      </c>
      <c r="O170" s="72">
        <f t="shared" si="34"/>
        <v>0.20349999999999999</v>
      </c>
    </row>
    <row r="171" spans="1:15" ht="26.4" x14ac:dyDescent="0.25">
      <c r="A171" s="28" t="s">
        <v>427</v>
      </c>
      <c r="B171" s="29" t="s">
        <v>428</v>
      </c>
      <c r="C171" s="30" t="s">
        <v>32</v>
      </c>
      <c r="D171" s="28" t="s">
        <v>429</v>
      </c>
      <c r="E171" s="31" t="s">
        <v>153</v>
      </c>
      <c r="F171" s="38">
        <v>13</v>
      </c>
      <c r="G171" s="32">
        <v>83.18</v>
      </c>
      <c r="H171" s="32">
        <v>17.63</v>
      </c>
      <c r="I171" s="32">
        <v>82.47</v>
      </c>
      <c r="J171" s="32">
        <f t="shared" si="39"/>
        <v>100.1</v>
      </c>
      <c r="K171" s="32">
        <f t="shared" si="40"/>
        <v>229.19</v>
      </c>
      <c r="L171" s="32">
        <f t="shared" si="41"/>
        <v>1072.1099999999999</v>
      </c>
      <c r="M171" s="32">
        <f t="shared" si="42"/>
        <v>1301.3</v>
      </c>
      <c r="N171" s="33">
        <f t="shared" si="33"/>
        <v>6.6115866743092055E-4</v>
      </c>
      <c r="O171" s="72">
        <f t="shared" si="34"/>
        <v>0.20349999999999999</v>
      </c>
    </row>
    <row r="172" spans="1:15" ht="39.6" x14ac:dyDescent="0.25">
      <c r="A172" s="28" t="s">
        <v>430</v>
      </c>
      <c r="B172" s="29" t="s">
        <v>431</v>
      </c>
      <c r="C172" s="30" t="s">
        <v>32</v>
      </c>
      <c r="D172" s="28" t="s">
        <v>432</v>
      </c>
      <c r="E172" s="31" t="s">
        <v>153</v>
      </c>
      <c r="F172" s="38">
        <v>1</v>
      </c>
      <c r="G172" s="32">
        <v>615.6</v>
      </c>
      <c r="H172" s="32">
        <v>328.82</v>
      </c>
      <c r="I172" s="32">
        <v>412.05</v>
      </c>
      <c r="J172" s="32">
        <f t="shared" si="39"/>
        <v>740.87</v>
      </c>
      <c r="K172" s="32">
        <f t="shared" si="40"/>
        <v>328.82</v>
      </c>
      <c r="L172" s="32">
        <f t="shared" si="41"/>
        <v>412.05</v>
      </c>
      <c r="M172" s="32">
        <f t="shared" si="42"/>
        <v>740.87</v>
      </c>
      <c r="N172" s="33">
        <f t="shared" si="33"/>
        <v>3.7641790666221941E-4</v>
      </c>
      <c r="O172" s="72">
        <f t="shared" si="34"/>
        <v>0.20349999999999999</v>
      </c>
    </row>
    <row r="173" spans="1:15" ht="26.4" x14ac:dyDescent="0.25">
      <c r="A173" s="28" t="s">
        <v>433</v>
      </c>
      <c r="B173" s="29" t="s">
        <v>434</v>
      </c>
      <c r="C173" s="30" t="s">
        <v>32</v>
      </c>
      <c r="D173" s="28" t="s">
        <v>435</v>
      </c>
      <c r="E173" s="31" t="s">
        <v>153</v>
      </c>
      <c r="F173" s="38">
        <v>1</v>
      </c>
      <c r="G173" s="32">
        <v>372.01</v>
      </c>
      <c r="H173" s="32">
        <v>50.78</v>
      </c>
      <c r="I173" s="32">
        <v>396.93</v>
      </c>
      <c r="J173" s="32">
        <f t="shared" si="39"/>
        <v>447.71</v>
      </c>
      <c r="K173" s="32">
        <f t="shared" si="40"/>
        <v>50.78</v>
      </c>
      <c r="L173" s="32">
        <f t="shared" si="41"/>
        <v>396.92999999999995</v>
      </c>
      <c r="M173" s="32">
        <f t="shared" si="42"/>
        <v>447.71</v>
      </c>
      <c r="N173" s="33">
        <f t="shared" si="33"/>
        <v>2.2747048873856716E-4</v>
      </c>
      <c r="O173" s="72">
        <f t="shared" si="34"/>
        <v>0.20349999999999999</v>
      </c>
    </row>
    <row r="174" spans="1:15" ht="26.4" x14ac:dyDescent="0.25">
      <c r="A174" s="28" t="s">
        <v>436</v>
      </c>
      <c r="B174" s="29" t="s">
        <v>437</v>
      </c>
      <c r="C174" s="30" t="s">
        <v>32</v>
      </c>
      <c r="D174" s="28" t="s">
        <v>438</v>
      </c>
      <c r="E174" s="31" t="s">
        <v>153</v>
      </c>
      <c r="F174" s="38">
        <v>1</v>
      </c>
      <c r="G174" s="32">
        <v>4631.3</v>
      </c>
      <c r="H174" s="32">
        <v>255.14</v>
      </c>
      <c r="I174" s="32">
        <v>5318.62</v>
      </c>
      <c r="J174" s="32">
        <f t="shared" si="39"/>
        <v>5573.76</v>
      </c>
      <c r="K174" s="32">
        <f t="shared" si="40"/>
        <v>255.14</v>
      </c>
      <c r="L174" s="32">
        <f t="shared" si="41"/>
        <v>5318.62</v>
      </c>
      <c r="M174" s="32">
        <f t="shared" si="42"/>
        <v>5573.76</v>
      </c>
      <c r="N174" s="33">
        <f t="shared" si="33"/>
        <v>2.8318909814645109E-3</v>
      </c>
      <c r="O174" s="72">
        <f t="shared" si="34"/>
        <v>0.20349999999999999</v>
      </c>
    </row>
    <row r="175" spans="1:15" ht="39.6" x14ac:dyDescent="0.25">
      <c r="A175" s="28" t="s">
        <v>439</v>
      </c>
      <c r="B175" s="29" t="s">
        <v>440</v>
      </c>
      <c r="C175" s="30" t="s">
        <v>32</v>
      </c>
      <c r="D175" s="28" t="s">
        <v>441</v>
      </c>
      <c r="E175" s="31" t="s">
        <v>153</v>
      </c>
      <c r="F175" s="38">
        <v>3</v>
      </c>
      <c r="G175" s="32">
        <v>412.96</v>
      </c>
      <c r="H175" s="32">
        <v>36.340000000000003</v>
      </c>
      <c r="I175" s="32">
        <v>460.65</v>
      </c>
      <c r="J175" s="32">
        <f t="shared" si="39"/>
        <v>496.99</v>
      </c>
      <c r="K175" s="32">
        <f t="shared" si="40"/>
        <v>109.02</v>
      </c>
      <c r="L175" s="32">
        <f t="shared" si="41"/>
        <v>1381.95</v>
      </c>
      <c r="M175" s="32">
        <f t="shared" si="42"/>
        <v>1490.97</v>
      </c>
      <c r="N175" s="33">
        <f t="shared" si="33"/>
        <v>7.5752535032619665E-4</v>
      </c>
      <c r="O175" s="72">
        <f t="shared" si="34"/>
        <v>0.20349999999999999</v>
      </c>
    </row>
    <row r="176" spans="1:15" x14ac:dyDescent="0.25">
      <c r="A176" s="23" t="s">
        <v>442</v>
      </c>
      <c r="B176" s="24"/>
      <c r="C176" s="24"/>
      <c r="D176" s="23" t="s">
        <v>443</v>
      </c>
      <c r="E176" s="23"/>
      <c r="F176" s="39"/>
      <c r="G176" s="23"/>
      <c r="H176" s="23"/>
      <c r="I176" s="23"/>
      <c r="J176" s="23"/>
      <c r="K176" s="23"/>
      <c r="L176" s="23"/>
      <c r="M176" s="26">
        <v>23625.46</v>
      </c>
      <c r="N176" s="27">
        <f t="shared" si="33"/>
        <v>1.2003517752280425E-2</v>
      </c>
      <c r="O176" s="72"/>
    </row>
    <row r="177" spans="1:15" ht="39.6" x14ac:dyDescent="0.25">
      <c r="A177" s="28" t="s">
        <v>444</v>
      </c>
      <c r="B177" s="29" t="s">
        <v>445</v>
      </c>
      <c r="C177" s="30" t="s">
        <v>32</v>
      </c>
      <c r="D177" s="28" t="s">
        <v>446</v>
      </c>
      <c r="E177" s="31" t="s">
        <v>204</v>
      </c>
      <c r="F177" s="38">
        <v>11.8</v>
      </c>
      <c r="G177" s="32">
        <v>3.6</v>
      </c>
      <c r="H177" s="32">
        <v>1.59</v>
      </c>
      <c r="I177" s="32">
        <v>2.74</v>
      </c>
      <c r="J177" s="32">
        <f t="shared" ref="J177:J208" si="43">TRUNC(G177 * (1 + 20.35 / 100), 2)</f>
        <v>4.33</v>
      </c>
      <c r="K177" s="32">
        <f t="shared" ref="K177:K208" si="44">TRUNC(F177 * H177, 2)</f>
        <v>18.760000000000002</v>
      </c>
      <c r="L177" s="32">
        <f t="shared" ref="L177:L208" si="45">M177 - K177</f>
        <v>32.33</v>
      </c>
      <c r="M177" s="32">
        <f t="shared" ref="M177:M208" si="46">TRUNC(F177 * J177, 2)</f>
        <v>51.09</v>
      </c>
      <c r="N177" s="33">
        <f t="shared" si="33"/>
        <v>2.5957578051983198E-5</v>
      </c>
      <c r="O177" s="72">
        <f t="shared" si="34"/>
        <v>0.20349999999999999</v>
      </c>
    </row>
    <row r="178" spans="1:15" ht="39.6" x14ac:dyDescent="0.25">
      <c r="A178" s="28" t="s">
        <v>447</v>
      </c>
      <c r="B178" s="29" t="s">
        <v>448</v>
      </c>
      <c r="C178" s="30" t="s">
        <v>32</v>
      </c>
      <c r="D178" s="28" t="s">
        <v>449</v>
      </c>
      <c r="E178" s="31" t="s">
        <v>204</v>
      </c>
      <c r="F178" s="38">
        <v>13.7</v>
      </c>
      <c r="G178" s="32">
        <v>3.06</v>
      </c>
      <c r="H178" s="32">
        <v>1.59</v>
      </c>
      <c r="I178" s="32">
        <v>2.09</v>
      </c>
      <c r="J178" s="32">
        <f t="shared" si="43"/>
        <v>3.68</v>
      </c>
      <c r="K178" s="32">
        <f t="shared" si="44"/>
        <v>21.78</v>
      </c>
      <c r="L178" s="32">
        <f t="shared" si="45"/>
        <v>28.629999999999995</v>
      </c>
      <c r="M178" s="32">
        <f t="shared" si="46"/>
        <v>50.41</v>
      </c>
      <c r="N178" s="33">
        <f t="shared" si="33"/>
        <v>2.5612086701907865E-5</v>
      </c>
      <c r="O178" s="72">
        <f t="shared" si="34"/>
        <v>0.20349999999999999</v>
      </c>
    </row>
    <row r="179" spans="1:15" ht="26.4" x14ac:dyDescent="0.25">
      <c r="A179" s="28" t="s">
        <v>450</v>
      </c>
      <c r="B179" s="29" t="s">
        <v>448</v>
      </c>
      <c r="C179" s="30" t="s">
        <v>32</v>
      </c>
      <c r="D179" s="28" t="s">
        <v>451</v>
      </c>
      <c r="E179" s="31" t="s">
        <v>204</v>
      </c>
      <c r="F179" s="38">
        <v>11.1</v>
      </c>
      <c r="G179" s="32">
        <v>3.06</v>
      </c>
      <c r="H179" s="32">
        <v>1.59</v>
      </c>
      <c r="I179" s="32">
        <v>2.09</v>
      </c>
      <c r="J179" s="32">
        <f t="shared" si="43"/>
        <v>3.68</v>
      </c>
      <c r="K179" s="32">
        <f t="shared" si="44"/>
        <v>17.64</v>
      </c>
      <c r="L179" s="32">
        <f t="shared" si="45"/>
        <v>23.200000000000003</v>
      </c>
      <c r="M179" s="32">
        <f t="shared" si="46"/>
        <v>40.840000000000003</v>
      </c>
      <c r="N179" s="33">
        <f t="shared" si="33"/>
        <v>2.0749804025112426E-5</v>
      </c>
      <c r="O179" s="72">
        <f t="shared" si="34"/>
        <v>0.20349999999999999</v>
      </c>
    </row>
    <row r="180" spans="1:15" ht="39.6" x14ac:dyDescent="0.25">
      <c r="A180" s="28" t="s">
        <v>452</v>
      </c>
      <c r="B180" s="29" t="s">
        <v>448</v>
      </c>
      <c r="C180" s="30" t="s">
        <v>32</v>
      </c>
      <c r="D180" s="28" t="s">
        <v>453</v>
      </c>
      <c r="E180" s="31" t="s">
        <v>204</v>
      </c>
      <c r="F180" s="38">
        <v>6.6</v>
      </c>
      <c r="G180" s="32">
        <v>3.06</v>
      </c>
      <c r="H180" s="32">
        <v>1.59</v>
      </c>
      <c r="I180" s="32">
        <v>2.09</v>
      </c>
      <c r="J180" s="32">
        <f t="shared" si="43"/>
        <v>3.68</v>
      </c>
      <c r="K180" s="32">
        <f t="shared" si="44"/>
        <v>10.49</v>
      </c>
      <c r="L180" s="32">
        <f t="shared" si="45"/>
        <v>13.790000000000001</v>
      </c>
      <c r="M180" s="32">
        <f t="shared" si="46"/>
        <v>24.28</v>
      </c>
      <c r="N180" s="33">
        <f t="shared" si="33"/>
        <v>1.2336073499748522E-5</v>
      </c>
      <c r="O180" s="72">
        <f t="shared" si="34"/>
        <v>0.20349999999999999</v>
      </c>
    </row>
    <row r="181" spans="1:15" ht="39.6" x14ac:dyDescent="0.25">
      <c r="A181" s="28" t="s">
        <v>454</v>
      </c>
      <c r="B181" s="29" t="s">
        <v>455</v>
      </c>
      <c r="C181" s="30" t="s">
        <v>32</v>
      </c>
      <c r="D181" s="28" t="s">
        <v>456</v>
      </c>
      <c r="E181" s="31" t="s">
        <v>204</v>
      </c>
      <c r="F181" s="38">
        <v>10.8</v>
      </c>
      <c r="G181" s="32">
        <v>4.3499999999999996</v>
      </c>
      <c r="H181" s="32">
        <v>2.0099999999999998</v>
      </c>
      <c r="I181" s="32">
        <v>3.22</v>
      </c>
      <c r="J181" s="32">
        <f t="shared" si="43"/>
        <v>5.23</v>
      </c>
      <c r="K181" s="32">
        <f t="shared" si="44"/>
        <v>21.7</v>
      </c>
      <c r="L181" s="32">
        <f t="shared" si="45"/>
        <v>34.78</v>
      </c>
      <c r="M181" s="32">
        <f t="shared" si="46"/>
        <v>56.48</v>
      </c>
      <c r="N181" s="33">
        <f t="shared" si="33"/>
        <v>2.8696105076844996E-5</v>
      </c>
      <c r="O181" s="72">
        <f t="shared" si="34"/>
        <v>0.20349999999999999</v>
      </c>
    </row>
    <row r="182" spans="1:15" ht="39.6" x14ac:dyDescent="0.25">
      <c r="A182" s="28" t="s">
        <v>457</v>
      </c>
      <c r="B182" s="29" t="s">
        <v>455</v>
      </c>
      <c r="C182" s="30" t="s">
        <v>32</v>
      </c>
      <c r="D182" s="28" t="s">
        <v>458</v>
      </c>
      <c r="E182" s="31" t="s">
        <v>204</v>
      </c>
      <c r="F182" s="38">
        <v>10.8</v>
      </c>
      <c r="G182" s="32">
        <v>4.3499999999999996</v>
      </c>
      <c r="H182" s="32">
        <v>2.0099999999999998</v>
      </c>
      <c r="I182" s="32">
        <v>3.22</v>
      </c>
      <c r="J182" s="32">
        <f t="shared" si="43"/>
        <v>5.23</v>
      </c>
      <c r="K182" s="32">
        <f t="shared" si="44"/>
        <v>21.7</v>
      </c>
      <c r="L182" s="32">
        <f t="shared" si="45"/>
        <v>34.78</v>
      </c>
      <c r="M182" s="32">
        <f t="shared" si="46"/>
        <v>56.48</v>
      </c>
      <c r="N182" s="33">
        <f t="shared" si="33"/>
        <v>2.8696105076844996E-5</v>
      </c>
      <c r="O182" s="72">
        <f t="shared" si="34"/>
        <v>0.20349999999999999</v>
      </c>
    </row>
    <row r="183" spans="1:15" ht="39.6" x14ac:dyDescent="0.25">
      <c r="A183" s="28" t="s">
        <v>459</v>
      </c>
      <c r="B183" s="29" t="s">
        <v>455</v>
      </c>
      <c r="C183" s="30" t="s">
        <v>32</v>
      </c>
      <c r="D183" s="28" t="s">
        <v>460</v>
      </c>
      <c r="E183" s="31" t="s">
        <v>204</v>
      </c>
      <c r="F183" s="38">
        <v>10.8</v>
      </c>
      <c r="G183" s="32">
        <v>4.3499999999999996</v>
      </c>
      <c r="H183" s="32">
        <v>2.0099999999999998</v>
      </c>
      <c r="I183" s="32">
        <v>3.22</v>
      </c>
      <c r="J183" s="32">
        <f t="shared" si="43"/>
        <v>5.23</v>
      </c>
      <c r="K183" s="32">
        <f t="shared" si="44"/>
        <v>21.7</v>
      </c>
      <c r="L183" s="32">
        <f t="shared" si="45"/>
        <v>34.78</v>
      </c>
      <c r="M183" s="32">
        <f t="shared" si="46"/>
        <v>56.48</v>
      </c>
      <c r="N183" s="33">
        <f t="shared" si="33"/>
        <v>2.8696105076844996E-5</v>
      </c>
      <c r="O183" s="72">
        <f t="shared" si="34"/>
        <v>0.20349999999999999</v>
      </c>
    </row>
    <row r="184" spans="1:15" ht="39.6" x14ac:dyDescent="0.25">
      <c r="A184" s="28" t="s">
        <v>461</v>
      </c>
      <c r="B184" s="29" t="s">
        <v>462</v>
      </c>
      <c r="C184" s="30" t="s">
        <v>32</v>
      </c>
      <c r="D184" s="28" t="s">
        <v>463</v>
      </c>
      <c r="E184" s="31" t="s">
        <v>204</v>
      </c>
      <c r="F184" s="38">
        <v>139.1</v>
      </c>
      <c r="G184" s="32">
        <v>6.64</v>
      </c>
      <c r="H184" s="32">
        <v>2.7</v>
      </c>
      <c r="I184" s="32">
        <v>5.29</v>
      </c>
      <c r="J184" s="32">
        <f t="shared" si="43"/>
        <v>7.99</v>
      </c>
      <c r="K184" s="32">
        <f t="shared" si="44"/>
        <v>375.57</v>
      </c>
      <c r="L184" s="32">
        <f t="shared" si="45"/>
        <v>735.83000000000015</v>
      </c>
      <c r="M184" s="32">
        <f t="shared" si="46"/>
        <v>1111.4000000000001</v>
      </c>
      <c r="N184" s="33">
        <f t="shared" si="33"/>
        <v>5.6467512716723675E-4</v>
      </c>
      <c r="O184" s="72">
        <f t="shared" si="34"/>
        <v>0.20349999999999999</v>
      </c>
    </row>
    <row r="185" spans="1:15" ht="39.6" x14ac:dyDescent="0.25">
      <c r="A185" s="28" t="s">
        <v>464</v>
      </c>
      <c r="B185" s="29" t="s">
        <v>462</v>
      </c>
      <c r="C185" s="30" t="s">
        <v>32</v>
      </c>
      <c r="D185" s="28" t="s">
        <v>465</v>
      </c>
      <c r="E185" s="31" t="s">
        <v>204</v>
      </c>
      <c r="F185" s="38">
        <v>139.1</v>
      </c>
      <c r="G185" s="32">
        <v>6.64</v>
      </c>
      <c r="H185" s="32">
        <v>2.7</v>
      </c>
      <c r="I185" s="32">
        <v>5.29</v>
      </c>
      <c r="J185" s="32">
        <f t="shared" si="43"/>
        <v>7.99</v>
      </c>
      <c r="K185" s="32">
        <f t="shared" si="44"/>
        <v>375.57</v>
      </c>
      <c r="L185" s="32">
        <f t="shared" si="45"/>
        <v>735.83000000000015</v>
      </c>
      <c r="M185" s="32">
        <f t="shared" si="46"/>
        <v>1111.4000000000001</v>
      </c>
      <c r="N185" s="33">
        <f t="shared" si="33"/>
        <v>5.6467512716723675E-4</v>
      </c>
      <c r="O185" s="72">
        <f t="shared" si="34"/>
        <v>0.20349999999999999</v>
      </c>
    </row>
    <row r="186" spans="1:15" ht="39.6" x14ac:dyDescent="0.25">
      <c r="A186" s="28" t="s">
        <v>466</v>
      </c>
      <c r="B186" s="29" t="s">
        <v>462</v>
      </c>
      <c r="C186" s="30" t="s">
        <v>32</v>
      </c>
      <c r="D186" s="28" t="s">
        <v>467</v>
      </c>
      <c r="E186" s="31" t="s">
        <v>204</v>
      </c>
      <c r="F186" s="38">
        <v>93.6</v>
      </c>
      <c r="G186" s="32">
        <v>6.64</v>
      </c>
      <c r="H186" s="32">
        <v>2.7</v>
      </c>
      <c r="I186" s="32">
        <v>5.29</v>
      </c>
      <c r="J186" s="32">
        <f t="shared" si="43"/>
        <v>7.99</v>
      </c>
      <c r="K186" s="32">
        <f t="shared" si="44"/>
        <v>252.72</v>
      </c>
      <c r="L186" s="32">
        <f t="shared" si="45"/>
        <v>495.14</v>
      </c>
      <c r="M186" s="32">
        <f t="shared" si="46"/>
        <v>747.86</v>
      </c>
      <c r="N186" s="33">
        <f t="shared" si="33"/>
        <v>3.7996935451078788E-4</v>
      </c>
      <c r="O186" s="72">
        <f t="shared" si="34"/>
        <v>0.20349999999999999</v>
      </c>
    </row>
    <row r="187" spans="1:15" ht="26.4" x14ac:dyDescent="0.25">
      <c r="A187" s="28" t="s">
        <v>468</v>
      </c>
      <c r="B187" s="29" t="s">
        <v>469</v>
      </c>
      <c r="C187" s="30" t="s">
        <v>32</v>
      </c>
      <c r="D187" s="28" t="s">
        <v>470</v>
      </c>
      <c r="E187" s="31" t="s">
        <v>204</v>
      </c>
      <c r="F187" s="38">
        <v>4</v>
      </c>
      <c r="G187" s="32">
        <v>9.1999999999999993</v>
      </c>
      <c r="H187" s="32">
        <v>3.54</v>
      </c>
      <c r="I187" s="32">
        <v>7.53</v>
      </c>
      <c r="J187" s="32">
        <f t="shared" si="43"/>
        <v>11.07</v>
      </c>
      <c r="K187" s="32">
        <f t="shared" si="44"/>
        <v>14.16</v>
      </c>
      <c r="L187" s="32">
        <f t="shared" si="45"/>
        <v>30.12</v>
      </c>
      <c r="M187" s="32">
        <f t="shared" si="46"/>
        <v>44.28</v>
      </c>
      <c r="N187" s="33">
        <f t="shared" si="33"/>
        <v>2.2497583796081737E-5</v>
      </c>
      <c r="O187" s="72">
        <f t="shared" si="34"/>
        <v>0.20349999999999999</v>
      </c>
    </row>
    <row r="188" spans="1:15" ht="26.4" x14ac:dyDescent="0.25">
      <c r="A188" s="28" t="s">
        <v>471</v>
      </c>
      <c r="B188" s="29" t="s">
        <v>469</v>
      </c>
      <c r="C188" s="30" t="s">
        <v>32</v>
      </c>
      <c r="D188" s="28" t="s">
        <v>472</v>
      </c>
      <c r="E188" s="31" t="s">
        <v>204</v>
      </c>
      <c r="F188" s="38">
        <v>1</v>
      </c>
      <c r="G188" s="32">
        <v>9.1999999999999993</v>
      </c>
      <c r="H188" s="32">
        <v>3.54</v>
      </c>
      <c r="I188" s="32">
        <v>7.53</v>
      </c>
      <c r="J188" s="32">
        <f t="shared" si="43"/>
        <v>11.07</v>
      </c>
      <c r="K188" s="32">
        <f t="shared" si="44"/>
        <v>3.54</v>
      </c>
      <c r="L188" s="32">
        <f t="shared" si="45"/>
        <v>7.53</v>
      </c>
      <c r="M188" s="32">
        <f t="shared" si="46"/>
        <v>11.07</v>
      </c>
      <c r="N188" s="33">
        <f t="shared" si="33"/>
        <v>5.6243959490204342E-6</v>
      </c>
      <c r="O188" s="72">
        <f t="shared" si="34"/>
        <v>0.20349999999999999</v>
      </c>
    </row>
    <row r="189" spans="1:15" ht="26.4" x14ac:dyDescent="0.25">
      <c r="A189" s="28" t="s">
        <v>473</v>
      </c>
      <c r="B189" s="29" t="s">
        <v>474</v>
      </c>
      <c r="C189" s="30" t="s">
        <v>32</v>
      </c>
      <c r="D189" s="28" t="s">
        <v>475</v>
      </c>
      <c r="E189" s="31" t="s">
        <v>204</v>
      </c>
      <c r="F189" s="38">
        <v>20</v>
      </c>
      <c r="G189" s="32">
        <v>53.31</v>
      </c>
      <c r="H189" s="32">
        <v>2.33</v>
      </c>
      <c r="I189" s="32">
        <v>61.82</v>
      </c>
      <c r="J189" s="32">
        <f t="shared" si="43"/>
        <v>64.150000000000006</v>
      </c>
      <c r="K189" s="32">
        <f t="shared" si="44"/>
        <v>46.6</v>
      </c>
      <c r="L189" s="32">
        <f t="shared" si="45"/>
        <v>1236.4000000000001</v>
      </c>
      <c r="M189" s="32">
        <f t="shared" si="46"/>
        <v>1283</v>
      </c>
      <c r="N189" s="33">
        <f t="shared" si="33"/>
        <v>6.5186088550977573E-4</v>
      </c>
      <c r="O189" s="72">
        <f t="shared" si="34"/>
        <v>0.20349999999999999</v>
      </c>
    </row>
    <row r="190" spans="1:15" ht="39.6" x14ac:dyDescent="0.25">
      <c r="A190" s="28" t="s">
        <v>476</v>
      </c>
      <c r="B190" s="29" t="s">
        <v>477</v>
      </c>
      <c r="C190" s="30" t="s">
        <v>32</v>
      </c>
      <c r="D190" s="28" t="s">
        <v>478</v>
      </c>
      <c r="E190" s="31" t="s">
        <v>204</v>
      </c>
      <c r="F190" s="38">
        <v>543.20000000000005</v>
      </c>
      <c r="G190" s="32">
        <v>4.8099999999999996</v>
      </c>
      <c r="H190" s="32">
        <v>2.0099999999999998</v>
      </c>
      <c r="I190" s="32">
        <v>3.77</v>
      </c>
      <c r="J190" s="32">
        <f t="shared" si="43"/>
        <v>5.78</v>
      </c>
      <c r="K190" s="32">
        <f t="shared" si="44"/>
        <v>1091.83</v>
      </c>
      <c r="L190" s="32">
        <f t="shared" si="45"/>
        <v>2047.8600000000001</v>
      </c>
      <c r="M190" s="32">
        <f t="shared" si="46"/>
        <v>3139.69</v>
      </c>
      <c r="N190" s="33">
        <f t="shared" si="33"/>
        <v>1.5951996131147216E-3</v>
      </c>
      <c r="O190" s="72">
        <f t="shared" si="34"/>
        <v>0.20349999999999999</v>
      </c>
    </row>
    <row r="191" spans="1:15" ht="39.6" x14ac:dyDescent="0.25">
      <c r="A191" s="28" t="s">
        <v>479</v>
      </c>
      <c r="B191" s="29" t="s">
        <v>477</v>
      </c>
      <c r="C191" s="30" t="s">
        <v>32</v>
      </c>
      <c r="D191" s="28" t="s">
        <v>480</v>
      </c>
      <c r="E191" s="31" t="s">
        <v>204</v>
      </c>
      <c r="F191" s="38">
        <v>563.5</v>
      </c>
      <c r="G191" s="32">
        <v>4.8099999999999996</v>
      </c>
      <c r="H191" s="32">
        <v>2.0099999999999998</v>
      </c>
      <c r="I191" s="32">
        <v>3.77</v>
      </c>
      <c r="J191" s="32">
        <f t="shared" si="43"/>
        <v>5.78</v>
      </c>
      <c r="K191" s="32">
        <f t="shared" si="44"/>
        <v>1132.6300000000001</v>
      </c>
      <c r="L191" s="32">
        <f t="shared" si="45"/>
        <v>2124.4</v>
      </c>
      <c r="M191" s="32">
        <f t="shared" si="46"/>
        <v>3257.03</v>
      </c>
      <c r="N191" s="33">
        <f t="shared" si="33"/>
        <v>1.6548171940233085E-3</v>
      </c>
      <c r="O191" s="72">
        <f t="shared" si="34"/>
        <v>0.20349999999999999</v>
      </c>
    </row>
    <row r="192" spans="1:15" ht="26.4" x14ac:dyDescent="0.25">
      <c r="A192" s="28" t="s">
        <v>481</v>
      </c>
      <c r="B192" s="29" t="s">
        <v>477</v>
      </c>
      <c r="C192" s="30" t="s">
        <v>32</v>
      </c>
      <c r="D192" s="28" t="s">
        <v>482</v>
      </c>
      <c r="E192" s="31" t="s">
        <v>204</v>
      </c>
      <c r="F192" s="38">
        <v>20.3</v>
      </c>
      <c r="G192" s="32">
        <v>4.8099999999999996</v>
      </c>
      <c r="H192" s="32">
        <v>2.0099999999999998</v>
      </c>
      <c r="I192" s="32">
        <v>3.77</v>
      </c>
      <c r="J192" s="32">
        <f t="shared" si="43"/>
        <v>5.78</v>
      </c>
      <c r="K192" s="32">
        <f t="shared" si="44"/>
        <v>40.799999999999997</v>
      </c>
      <c r="L192" s="32">
        <f t="shared" si="45"/>
        <v>76.53</v>
      </c>
      <c r="M192" s="32">
        <f t="shared" si="46"/>
        <v>117.33</v>
      </c>
      <c r="N192" s="33">
        <f t="shared" si="33"/>
        <v>5.9612500153438804E-5</v>
      </c>
      <c r="O192" s="72">
        <f t="shared" si="34"/>
        <v>0.20349999999999999</v>
      </c>
    </row>
    <row r="193" spans="1:15" ht="39.6" x14ac:dyDescent="0.25">
      <c r="A193" s="28" t="s">
        <v>483</v>
      </c>
      <c r="B193" s="29" t="s">
        <v>477</v>
      </c>
      <c r="C193" s="30" t="s">
        <v>32</v>
      </c>
      <c r="D193" s="28" t="s">
        <v>484</v>
      </c>
      <c r="E193" s="31" t="s">
        <v>204</v>
      </c>
      <c r="F193" s="38">
        <v>128.6</v>
      </c>
      <c r="G193" s="32">
        <v>4.8099999999999996</v>
      </c>
      <c r="H193" s="32">
        <v>2.0099999999999998</v>
      </c>
      <c r="I193" s="32">
        <v>3.77</v>
      </c>
      <c r="J193" s="32">
        <f t="shared" si="43"/>
        <v>5.78</v>
      </c>
      <c r="K193" s="32">
        <f t="shared" si="44"/>
        <v>258.48</v>
      </c>
      <c r="L193" s="32">
        <f t="shared" si="45"/>
        <v>484.81999999999994</v>
      </c>
      <c r="M193" s="32">
        <f t="shared" si="46"/>
        <v>743.3</v>
      </c>
      <c r="N193" s="33">
        <f t="shared" si="33"/>
        <v>3.7765253016322389E-4</v>
      </c>
      <c r="O193" s="72">
        <f t="shared" si="34"/>
        <v>0.20349999999999999</v>
      </c>
    </row>
    <row r="194" spans="1:15" ht="39.6" x14ac:dyDescent="0.25">
      <c r="A194" s="28" t="s">
        <v>485</v>
      </c>
      <c r="B194" s="29" t="s">
        <v>486</v>
      </c>
      <c r="C194" s="30" t="s">
        <v>32</v>
      </c>
      <c r="D194" s="28" t="s">
        <v>487</v>
      </c>
      <c r="E194" s="31" t="s">
        <v>204</v>
      </c>
      <c r="F194" s="38">
        <v>293.5</v>
      </c>
      <c r="G194" s="32">
        <v>7.04</v>
      </c>
      <c r="H194" s="32">
        <v>2.7</v>
      </c>
      <c r="I194" s="32">
        <v>5.77</v>
      </c>
      <c r="J194" s="32">
        <f t="shared" si="43"/>
        <v>8.4700000000000006</v>
      </c>
      <c r="K194" s="32">
        <f t="shared" si="44"/>
        <v>792.45</v>
      </c>
      <c r="L194" s="32">
        <f t="shared" si="45"/>
        <v>1693.49</v>
      </c>
      <c r="M194" s="32">
        <f t="shared" si="46"/>
        <v>2485.94</v>
      </c>
      <c r="N194" s="33">
        <f t="shared" si="33"/>
        <v>1.2630452453033295E-3</v>
      </c>
      <c r="O194" s="72">
        <f t="shared" si="34"/>
        <v>0.20349999999999999</v>
      </c>
    </row>
    <row r="195" spans="1:15" ht="39.6" x14ac:dyDescent="0.25">
      <c r="A195" s="28" t="s">
        <v>488</v>
      </c>
      <c r="B195" s="29" t="s">
        <v>486</v>
      </c>
      <c r="C195" s="30" t="s">
        <v>32</v>
      </c>
      <c r="D195" s="28" t="s">
        <v>489</v>
      </c>
      <c r="E195" s="31" t="s">
        <v>204</v>
      </c>
      <c r="F195" s="38">
        <v>313.3</v>
      </c>
      <c r="G195" s="32">
        <v>7.04</v>
      </c>
      <c r="H195" s="32">
        <v>2.7</v>
      </c>
      <c r="I195" s="32">
        <v>5.77</v>
      </c>
      <c r="J195" s="32">
        <f t="shared" si="43"/>
        <v>8.4700000000000006</v>
      </c>
      <c r="K195" s="32">
        <f t="shared" si="44"/>
        <v>845.91</v>
      </c>
      <c r="L195" s="32">
        <f t="shared" si="45"/>
        <v>1807.7400000000002</v>
      </c>
      <c r="M195" s="32">
        <f t="shared" si="46"/>
        <v>2653.65</v>
      </c>
      <c r="N195" s="33">
        <f t="shared" si="33"/>
        <v>1.3482545898932318E-3</v>
      </c>
      <c r="O195" s="72">
        <f t="shared" si="34"/>
        <v>0.20349999999999999</v>
      </c>
    </row>
    <row r="196" spans="1:15" ht="39.6" x14ac:dyDescent="0.25">
      <c r="A196" s="28" t="s">
        <v>490</v>
      </c>
      <c r="B196" s="29" t="s">
        <v>486</v>
      </c>
      <c r="C196" s="30" t="s">
        <v>32</v>
      </c>
      <c r="D196" s="28" t="s">
        <v>491</v>
      </c>
      <c r="E196" s="31" t="s">
        <v>204</v>
      </c>
      <c r="F196" s="38">
        <v>19.899999999999999</v>
      </c>
      <c r="G196" s="32">
        <v>7.04</v>
      </c>
      <c r="H196" s="32">
        <v>2.7</v>
      </c>
      <c r="I196" s="32">
        <v>5.77</v>
      </c>
      <c r="J196" s="32">
        <f t="shared" si="43"/>
        <v>8.4700000000000006</v>
      </c>
      <c r="K196" s="32">
        <f t="shared" si="44"/>
        <v>53.73</v>
      </c>
      <c r="L196" s="32">
        <f t="shared" si="45"/>
        <v>114.82000000000002</v>
      </c>
      <c r="M196" s="32">
        <f t="shared" si="46"/>
        <v>168.55</v>
      </c>
      <c r="N196" s="33">
        <f t="shared" si="33"/>
        <v>8.5636128022348166E-5</v>
      </c>
      <c r="O196" s="72">
        <f t="shared" si="34"/>
        <v>0.20349999999999999</v>
      </c>
    </row>
    <row r="197" spans="1:15" ht="26.4" x14ac:dyDescent="0.25">
      <c r="A197" s="28" t="s">
        <v>492</v>
      </c>
      <c r="B197" s="29" t="s">
        <v>486</v>
      </c>
      <c r="C197" s="30" t="s">
        <v>32</v>
      </c>
      <c r="D197" s="28" t="s">
        <v>493</v>
      </c>
      <c r="E197" s="31" t="s">
        <v>204</v>
      </c>
      <c r="F197" s="38">
        <v>19.899999999999999</v>
      </c>
      <c r="G197" s="32">
        <v>7.04</v>
      </c>
      <c r="H197" s="32">
        <v>2.7</v>
      </c>
      <c r="I197" s="32">
        <v>5.77</v>
      </c>
      <c r="J197" s="32">
        <f t="shared" si="43"/>
        <v>8.4700000000000006</v>
      </c>
      <c r="K197" s="32">
        <f t="shared" si="44"/>
        <v>53.73</v>
      </c>
      <c r="L197" s="32">
        <f t="shared" si="45"/>
        <v>114.82000000000002</v>
      </c>
      <c r="M197" s="32">
        <f t="shared" si="46"/>
        <v>168.55</v>
      </c>
      <c r="N197" s="33">
        <f t="shared" si="33"/>
        <v>8.5636128022348166E-5</v>
      </c>
      <c r="O197" s="72">
        <f t="shared" si="34"/>
        <v>0.20349999999999999</v>
      </c>
    </row>
    <row r="198" spans="1:15" ht="39.6" x14ac:dyDescent="0.25">
      <c r="A198" s="28" t="s">
        <v>494</v>
      </c>
      <c r="B198" s="29" t="s">
        <v>486</v>
      </c>
      <c r="C198" s="30" t="s">
        <v>32</v>
      </c>
      <c r="D198" s="28" t="s">
        <v>495</v>
      </c>
      <c r="E198" s="31" t="s">
        <v>204</v>
      </c>
      <c r="F198" s="38">
        <v>306.3</v>
      </c>
      <c r="G198" s="32">
        <v>7.04</v>
      </c>
      <c r="H198" s="32">
        <v>2.7</v>
      </c>
      <c r="I198" s="32">
        <v>5.77</v>
      </c>
      <c r="J198" s="32">
        <f t="shared" si="43"/>
        <v>8.4700000000000006</v>
      </c>
      <c r="K198" s="32">
        <f t="shared" si="44"/>
        <v>827.01</v>
      </c>
      <c r="L198" s="32">
        <f t="shared" si="45"/>
        <v>1767.3500000000001</v>
      </c>
      <c r="M198" s="32">
        <f t="shared" si="46"/>
        <v>2594.36</v>
      </c>
      <c r="N198" s="33">
        <f t="shared" si="33"/>
        <v>1.318130792619752E-3</v>
      </c>
      <c r="O198" s="72">
        <f t="shared" si="34"/>
        <v>0.20349999999999999</v>
      </c>
    </row>
    <row r="199" spans="1:15" ht="39.6" x14ac:dyDescent="0.25">
      <c r="A199" s="28" t="s">
        <v>496</v>
      </c>
      <c r="B199" s="29" t="s">
        <v>486</v>
      </c>
      <c r="C199" s="30" t="s">
        <v>32</v>
      </c>
      <c r="D199" s="28" t="s">
        <v>497</v>
      </c>
      <c r="E199" s="31" t="s">
        <v>204</v>
      </c>
      <c r="F199" s="38">
        <v>19.899999999999999</v>
      </c>
      <c r="G199" s="32">
        <v>7.04</v>
      </c>
      <c r="H199" s="32">
        <v>2.7</v>
      </c>
      <c r="I199" s="32">
        <v>5.77</v>
      </c>
      <c r="J199" s="32">
        <f t="shared" si="43"/>
        <v>8.4700000000000006</v>
      </c>
      <c r="K199" s="32">
        <f t="shared" si="44"/>
        <v>53.73</v>
      </c>
      <c r="L199" s="32">
        <f t="shared" si="45"/>
        <v>114.82000000000002</v>
      </c>
      <c r="M199" s="32">
        <f t="shared" si="46"/>
        <v>168.55</v>
      </c>
      <c r="N199" s="33">
        <f t="shared" si="33"/>
        <v>8.5636128022348166E-5</v>
      </c>
      <c r="O199" s="72">
        <f t="shared" si="34"/>
        <v>0.20349999999999999</v>
      </c>
    </row>
    <row r="200" spans="1:15" ht="26.4" x14ac:dyDescent="0.25">
      <c r="A200" s="28" t="s">
        <v>498</v>
      </c>
      <c r="B200" s="29" t="s">
        <v>499</v>
      </c>
      <c r="C200" s="30" t="s">
        <v>32</v>
      </c>
      <c r="D200" s="28" t="s">
        <v>500</v>
      </c>
      <c r="E200" s="31" t="s">
        <v>204</v>
      </c>
      <c r="F200" s="38">
        <v>66.3</v>
      </c>
      <c r="G200" s="32">
        <v>9.4</v>
      </c>
      <c r="H200" s="32">
        <v>0.62</v>
      </c>
      <c r="I200" s="32">
        <v>10.69</v>
      </c>
      <c r="J200" s="32">
        <f t="shared" si="43"/>
        <v>11.31</v>
      </c>
      <c r="K200" s="32">
        <f t="shared" si="44"/>
        <v>41.1</v>
      </c>
      <c r="L200" s="32">
        <f t="shared" si="45"/>
        <v>708.75</v>
      </c>
      <c r="M200" s="32">
        <f t="shared" si="46"/>
        <v>749.85</v>
      </c>
      <c r="N200" s="33">
        <f t="shared" si="33"/>
        <v>3.8098042478527304E-4</v>
      </c>
      <c r="O200" s="72">
        <f t="shared" si="34"/>
        <v>0.20349999999999999</v>
      </c>
    </row>
    <row r="201" spans="1:15" ht="26.4" x14ac:dyDescent="0.25">
      <c r="A201" s="28" t="s">
        <v>501</v>
      </c>
      <c r="B201" s="29" t="s">
        <v>499</v>
      </c>
      <c r="C201" s="30" t="s">
        <v>32</v>
      </c>
      <c r="D201" s="28" t="s">
        <v>502</v>
      </c>
      <c r="E201" s="31" t="s">
        <v>204</v>
      </c>
      <c r="F201" s="38">
        <v>34.200000000000003</v>
      </c>
      <c r="G201" s="32">
        <v>9.4</v>
      </c>
      <c r="H201" s="32">
        <v>0.62</v>
      </c>
      <c r="I201" s="32">
        <v>10.69</v>
      </c>
      <c r="J201" s="32">
        <f t="shared" si="43"/>
        <v>11.31</v>
      </c>
      <c r="K201" s="32">
        <f t="shared" si="44"/>
        <v>21.2</v>
      </c>
      <c r="L201" s="32">
        <f t="shared" si="45"/>
        <v>365.6</v>
      </c>
      <c r="M201" s="32">
        <f t="shared" si="46"/>
        <v>386.8</v>
      </c>
      <c r="N201" s="33">
        <f t="shared" si="33"/>
        <v>1.9652360913108437E-4</v>
      </c>
      <c r="O201" s="72">
        <f t="shared" si="34"/>
        <v>0.20349999999999999</v>
      </c>
    </row>
    <row r="202" spans="1:15" ht="26.4" x14ac:dyDescent="0.25">
      <c r="A202" s="28" t="s">
        <v>503</v>
      </c>
      <c r="B202" s="29" t="s">
        <v>499</v>
      </c>
      <c r="C202" s="30" t="s">
        <v>32</v>
      </c>
      <c r="D202" s="28" t="s">
        <v>504</v>
      </c>
      <c r="E202" s="31" t="s">
        <v>204</v>
      </c>
      <c r="F202" s="38">
        <v>11.2</v>
      </c>
      <c r="G202" s="32">
        <v>9.4</v>
      </c>
      <c r="H202" s="32">
        <v>0.62</v>
      </c>
      <c r="I202" s="32">
        <v>10.69</v>
      </c>
      <c r="J202" s="32">
        <f t="shared" si="43"/>
        <v>11.31</v>
      </c>
      <c r="K202" s="32">
        <f t="shared" si="44"/>
        <v>6.94</v>
      </c>
      <c r="L202" s="32">
        <f t="shared" si="45"/>
        <v>119.73</v>
      </c>
      <c r="M202" s="32">
        <f t="shared" si="46"/>
        <v>126.67</v>
      </c>
      <c r="N202" s="33">
        <f t="shared" si="33"/>
        <v>6.4357925461826416E-5</v>
      </c>
      <c r="O202" s="72">
        <f t="shared" si="34"/>
        <v>0.20349999999999999</v>
      </c>
    </row>
    <row r="203" spans="1:15" ht="39.6" x14ac:dyDescent="0.25">
      <c r="A203" s="28" t="s">
        <v>505</v>
      </c>
      <c r="B203" s="29" t="s">
        <v>499</v>
      </c>
      <c r="C203" s="30" t="s">
        <v>32</v>
      </c>
      <c r="D203" s="28" t="s">
        <v>506</v>
      </c>
      <c r="E203" s="31" t="s">
        <v>204</v>
      </c>
      <c r="F203" s="38">
        <v>66.3</v>
      </c>
      <c r="G203" s="32">
        <v>9.4</v>
      </c>
      <c r="H203" s="32">
        <v>0.62</v>
      </c>
      <c r="I203" s="32">
        <v>10.69</v>
      </c>
      <c r="J203" s="32">
        <f t="shared" si="43"/>
        <v>11.31</v>
      </c>
      <c r="K203" s="32">
        <f t="shared" si="44"/>
        <v>41.1</v>
      </c>
      <c r="L203" s="32">
        <f t="shared" si="45"/>
        <v>708.75</v>
      </c>
      <c r="M203" s="32">
        <f t="shared" si="46"/>
        <v>749.85</v>
      </c>
      <c r="N203" s="33">
        <f t="shared" si="33"/>
        <v>3.8098042478527304E-4</v>
      </c>
      <c r="O203" s="72">
        <f t="shared" si="34"/>
        <v>0.20349999999999999</v>
      </c>
    </row>
    <row r="204" spans="1:15" ht="26.4" x14ac:dyDescent="0.25">
      <c r="A204" s="28" t="s">
        <v>507</v>
      </c>
      <c r="B204" s="29" t="s">
        <v>499</v>
      </c>
      <c r="C204" s="30" t="s">
        <v>32</v>
      </c>
      <c r="D204" s="28" t="s">
        <v>508</v>
      </c>
      <c r="E204" s="31" t="s">
        <v>204</v>
      </c>
      <c r="F204" s="38">
        <v>22.9</v>
      </c>
      <c r="G204" s="32">
        <v>9.4</v>
      </c>
      <c r="H204" s="32">
        <v>0.62</v>
      </c>
      <c r="I204" s="32">
        <v>10.69</v>
      </c>
      <c r="J204" s="32">
        <f t="shared" si="43"/>
        <v>11.31</v>
      </c>
      <c r="K204" s="32">
        <f t="shared" si="44"/>
        <v>14.19</v>
      </c>
      <c r="L204" s="32">
        <f t="shared" si="45"/>
        <v>244.8</v>
      </c>
      <c r="M204" s="32">
        <f t="shared" si="46"/>
        <v>258.99</v>
      </c>
      <c r="N204" s="33">
        <f t="shared" si="33"/>
        <v>1.3158647758236696E-4</v>
      </c>
      <c r="O204" s="72">
        <f t="shared" si="34"/>
        <v>0.20349999999999999</v>
      </c>
    </row>
    <row r="205" spans="1:15" ht="39.6" x14ac:dyDescent="0.25">
      <c r="A205" s="28" t="s">
        <v>509</v>
      </c>
      <c r="B205" s="29" t="s">
        <v>510</v>
      </c>
      <c r="C205" s="30" t="s">
        <v>32</v>
      </c>
      <c r="D205" s="28" t="s">
        <v>511</v>
      </c>
      <c r="E205" s="31" t="s">
        <v>204</v>
      </c>
      <c r="F205" s="38">
        <v>10.3</v>
      </c>
      <c r="G205" s="32">
        <v>24.43</v>
      </c>
      <c r="H205" s="32">
        <v>7.93</v>
      </c>
      <c r="I205" s="32">
        <v>21.47</v>
      </c>
      <c r="J205" s="32">
        <f t="shared" si="43"/>
        <v>29.4</v>
      </c>
      <c r="K205" s="32">
        <f t="shared" si="44"/>
        <v>81.67</v>
      </c>
      <c r="L205" s="32">
        <f t="shared" si="45"/>
        <v>221.14999999999998</v>
      </c>
      <c r="M205" s="32">
        <f t="shared" si="46"/>
        <v>302.82</v>
      </c>
      <c r="N205" s="33">
        <f t="shared" ref="N205:N268" si="47">M205 / 1968211.36</f>
        <v>1.5385542739678118E-4</v>
      </c>
      <c r="O205" s="72">
        <f t="shared" si="34"/>
        <v>0.20349999999999999</v>
      </c>
    </row>
    <row r="206" spans="1:15" ht="39.6" x14ac:dyDescent="0.25">
      <c r="A206" s="28" t="s">
        <v>512</v>
      </c>
      <c r="B206" s="29" t="s">
        <v>510</v>
      </c>
      <c r="C206" s="30" t="s">
        <v>32</v>
      </c>
      <c r="D206" s="28" t="s">
        <v>513</v>
      </c>
      <c r="E206" s="31" t="s">
        <v>204</v>
      </c>
      <c r="F206" s="38">
        <v>10.3</v>
      </c>
      <c r="G206" s="32">
        <v>24.43</v>
      </c>
      <c r="H206" s="32">
        <v>7.93</v>
      </c>
      <c r="I206" s="32">
        <v>21.47</v>
      </c>
      <c r="J206" s="32">
        <f t="shared" si="43"/>
        <v>29.4</v>
      </c>
      <c r="K206" s="32">
        <f t="shared" si="44"/>
        <v>81.67</v>
      </c>
      <c r="L206" s="32">
        <f t="shared" si="45"/>
        <v>221.14999999999998</v>
      </c>
      <c r="M206" s="32">
        <f t="shared" si="46"/>
        <v>302.82</v>
      </c>
      <c r="N206" s="33">
        <f t="shared" si="47"/>
        <v>1.5385542739678118E-4</v>
      </c>
      <c r="O206" s="72">
        <f t="shared" si="34"/>
        <v>0.20349999999999999</v>
      </c>
    </row>
    <row r="207" spans="1:15" ht="26.4" x14ac:dyDescent="0.25">
      <c r="A207" s="28" t="s">
        <v>514</v>
      </c>
      <c r="B207" s="29" t="s">
        <v>510</v>
      </c>
      <c r="C207" s="30" t="s">
        <v>32</v>
      </c>
      <c r="D207" s="28" t="s">
        <v>515</v>
      </c>
      <c r="E207" s="31" t="s">
        <v>204</v>
      </c>
      <c r="F207" s="38">
        <v>10.3</v>
      </c>
      <c r="G207" s="32">
        <v>24.43</v>
      </c>
      <c r="H207" s="32">
        <v>7.93</v>
      </c>
      <c r="I207" s="32">
        <v>21.47</v>
      </c>
      <c r="J207" s="32">
        <f t="shared" si="43"/>
        <v>29.4</v>
      </c>
      <c r="K207" s="32">
        <f t="shared" si="44"/>
        <v>81.67</v>
      </c>
      <c r="L207" s="32">
        <f t="shared" si="45"/>
        <v>221.14999999999998</v>
      </c>
      <c r="M207" s="32">
        <f t="shared" si="46"/>
        <v>302.82</v>
      </c>
      <c r="N207" s="33">
        <f t="shared" si="47"/>
        <v>1.5385542739678118E-4</v>
      </c>
      <c r="O207" s="72">
        <f t="shared" si="34"/>
        <v>0.20349999999999999</v>
      </c>
    </row>
    <row r="208" spans="1:15" ht="39.6" x14ac:dyDescent="0.25">
      <c r="A208" s="28" t="s">
        <v>516</v>
      </c>
      <c r="B208" s="29" t="s">
        <v>510</v>
      </c>
      <c r="C208" s="30" t="s">
        <v>32</v>
      </c>
      <c r="D208" s="28" t="s">
        <v>517</v>
      </c>
      <c r="E208" s="31" t="s">
        <v>204</v>
      </c>
      <c r="F208" s="38">
        <v>10.3</v>
      </c>
      <c r="G208" s="32">
        <v>24.43</v>
      </c>
      <c r="H208" s="32">
        <v>7.93</v>
      </c>
      <c r="I208" s="32">
        <v>21.47</v>
      </c>
      <c r="J208" s="32">
        <f t="shared" si="43"/>
        <v>29.4</v>
      </c>
      <c r="K208" s="32">
        <f t="shared" si="44"/>
        <v>81.67</v>
      </c>
      <c r="L208" s="32">
        <f t="shared" si="45"/>
        <v>221.14999999999998</v>
      </c>
      <c r="M208" s="32">
        <f t="shared" si="46"/>
        <v>302.82</v>
      </c>
      <c r="N208" s="33">
        <f t="shared" si="47"/>
        <v>1.5385542739678118E-4</v>
      </c>
      <c r="O208" s="72">
        <f t="shared" ref="O208:O271" si="48">K$7</f>
        <v>0.20349999999999999</v>
      </c>
    </row>
    <row r="209" spans="1:15" x14ac:dyDescent="0.25">
      <c r="A209" s="23" t="s">
        <v>518</v>
      </c>
      <c r="B209" s="24"/>
      <c r="C209" s="24"/>
      <c r="D209" s="23" t="s">
        <v>519</v>
      </c>
      <c r="E209" s="23"/>
      <c r="F209" s="39"/>
      <c r="G209" s="23"/>
      <c r="H209" s="23"/>
      <c r="I209" s="23"/>
      <c r="J209" s="23"/>
      <c r="K209" s="23"/>
      <c r="L209" s="23"/>
      <c r="M209" s="26">
        <v>5021.96</v>
      </c>
      <c r="N209" s="27">
        <f t="shared" si="47"/>
        <v>2.5515349123886775E-3</v>
      </c>
      <c r="O209" s="72"/>
    </row>
    <row r="210" spans="1:15" ht="26.4" x14ac:dyDescent="0.25">
      <c r="A210" s="28" t="s">
        <v>520</v>
      </c>
      <c r="B210" s="29" t="s">
        <v>521</v>
      </c>
      <c r="C210" s="30" t="s">
        <v>32</v>
      </c>
      <c r="D210" s="28" t="s">
        <v>522</v>
      </c>
      <c r="E210" s="31" t="s">
        <v>153</v>
      </c>
      <c r="F210" s="38">
        <v>9</v>
      </c>
      <c r="G210" s="32">
        <v>11.69</v>
      </c>
      <c r="H210" s="32">
        <v>2.44</v>
      </c>
      <c r="I210" s="32">
        <v>11.62</v>
      </c>
      <c r="J210" s="32">
        <f t="shared" ref="J210:J219" si="49">TRUNC(G210 * (1 + 20.35 / 100), 2)</f>
        <v>14.06</v>
      </c>
      <c r="K210" s="32">
        <f t="shared" ref="K210:K219" si="50">TRUNC(F210 * H210, 2)</f>
        <v>21.96</v>
      </c>
      <c r="L210" s="32">
        <f t="shared" ref="L210:L219" si="51">M210 - K210</f>
        <v>104.58000000000001</v>
      </c>
      <c r="M210" s="32">
        <f t="shared" ref="M210:M219" si="52">TRUNC(F210 * J210, 2)</f>
        <v>126.54</v>
      </c>
      <c r="N210" s="33">
        <f t="shared" si="47"/>
        <v>6.4291875644900256E-5</v>
      </c>
      <c r="O210" s="72">
        <f t="shared" si="48"/>
        <v>0.20349999999999999</v>
      </c>
    </row>
    <row r="211" spans="1:15" ht="26.4" x14ac:dyDescent="0.25">
      <c r="A211" s="28" t="s">
        <v>523</v>
      </c>
      <c r="B211" s="29" t="s">
        <v>524</v>
      </c>
      <c r="C211" s="30" t="s">
        <v>19</v>
      </c>
      <c r="D211" s="28" t="s">
        <v>525</v>
      </c>
      <c r="E211" s="31" t="s">
        <v>153</v>
      </c>
      <c r="F211" s="38">
        <v>2</v>
      </c>
      <c r="G211" s="32">
        <v>194.93</v>
      </c>
      <c r="H211" s="32">
        <v>27.86</v>
      </c>
      <c r="I211" s="32">
        <v>206.73</v>
      </c>
      <c r="J211" s="32">
        <f t="shared" si="49"/>
        <v>234.59</v>
      </c>
      <c r="K211" s="32">
        <f t="shared" si="50"/>
        <v>55.72</v>
      </c>
      <c r="L211" s="32">
        <f t="shared" si="51"/>
        <v>413.46000000000004</v>
      </c>
      <c r="M211" s="32">
        <f t="shared" si="52"/>
        <v>469.18</v>
      </c>
      <c r="N211" s="33">
        <f t="shared" si="47"/>
        <v>2.3837887004168087E-4</v>
      </c>
      <c r="O211" s="72">
        <f t="shared" si="48"/>
        <v>0.20349999999999999</v>
      </c>
    </row>
    <row r="212" spans="1:15" ht="39.6" x14ac:dyDescent="0.25">
      <c r="A212" s="28" t="s">
        <v>526</v>
      </c>
      <c r="B212" s="29" t="s">
        <v>527</v>
      </c>
      <c r="C212" s="30" t="s">
        <v>19</v>
      </c>
      <c r="D212" s="28" t="s">
        <v>528</v>
      </c>
      <c r="E212" s="31" t="s">
        <v>153</v>
      </c>
      <c r="F212" s="38">
        <v>4</v>
      </c>
      <c r="G212" s="32">
        <v>184.87</v>
      </c>
      <c r="H212" s="32">
        <v>18.52</v>
      </c>
      <c r="I212" s="32">
        <v>203.97</v>
      </c>
      <c r="J212" s="32">
        <f t="shared" si="49"/>
        <v>222.49</v>
      </c>
      <c r="K212" s="32">
        <f t="shared" si="50"/>
        <v>74.08</v>
      </c>
      <c r="L212" s="32">
        <f t="shared" si="51"/>
        <v>815.88</v>
      </c>
      <c r="M212" s="32">
        <f t="shared" si="52"/>
        <v>889.96</v>
      </c>
      <c r="N212" s="33">
        <f t="shared" si="47"/>
        <v>4.5216688516623539E-4</v>
      </c>
      <c r="O212" s="72">
        <f t="shared" si="48"/>
        <v>0.20349999999999999</v>
      </c>
    </row>
    <row r="213" spans="1:15" ht="26.4" x14ac:dyDescent="0.25">
      <c r="A213" s="28" t="s">
        <v>529</v>
      </c>
      <c r="B213" s="29" t="s">
        <v>530</v>
      </c>
      <c r="C213" s="30" t="s">
        <v>19</v>
      </c>
      <c r="D213" s="28" t="s">
        <v>531</v>
      </c>
      <c r="E213" s="31" t="s">
        <v>153</v>
      </c>
      <c r="F213" s="38">
        <v>2</v>
      </c>
      <c r="G213" s="32">
        <v>152.96</v>
      </c>
      <c r="H213" s="32">
        <v>25.78</v>
      </c>
      <c r="I213" s="32">
        <v>158.30000000000001</v>
      </c>
      <c r="J213" s="32">
        <f t="shared" si="49"/>
        <v>184.08</v>
      </c>
      <c r="K213" s="32">
        <f t="shared" si="50"/>
        <v>51.56</v>
      </c>
      <c r="L213" s="32">
        <f t="shared" si="51"/>
        <v>316.60000000000002</v>
      </c>
      <c r="M213" s="32">
        <f t="shared" si="52"/>
        <v>368.16</v>
      </c>
      <c r="N213" s="33">
        <f t="shared" si="47"/>
        <v>1.8705308153490184E-4</v>
      </c>
      <c r="O213" s="72">
        <f t="shared" si="48"/>
        <v>0.20349999999999999</v>
      </c>
    </row>
    <row r="214" spans="1:15" ht="26.4" x14ac:dyDescent="0.25">
      <c r="A214" s="28" t="s">
        <v>532</v>
      </c>
      <c r="B214" s="29" t="s">
        <v>533</v>
      </c>
      <c r="C214" s="30" t="s">
        <v>19</v>
      </c>
      <c r="D214" s="28" t="s">
        <v>534</v>
      </c>
      <c r="E214" s="31" t="s">
        <v>153</v>
      </c>
      <c r="F214" s="38">
        <v>3</v>
      </c>
      <c r="G214" s="32">
        <v>179.43</v>
      </c>
      <c r="H214" s="32">
        <v>34.840000000000003</v>
      </c>
      <c r="I214" s="32">
        <v>181.1</v>
      </c>
      <c r="J214" s="32">
        <f t="shared" si="49"/>
        <v>215.94</v>
      </c>
      <c r="K214" s="32">
        <f t="shared" si="50"/>
        <v>104.52</v>
      </c>
      <c r="L214" s="32">
        <f t="shared" si="51"/>
        <v>543.30000000000007</v>
      </c>
      <c r="M214" s="32">
        <f t="shared" si="52"/>
        <v>647.82000000000005</v>
      </c>
      <c r="N214" s="33">
        <f t="shared" si="47"/>
        <v>3.2914148000852915E-4</v>
      </c>
      <c r="O214" s="72">
        <f t="shared" si="48"/>
        <v>0.20349999999999999</v>
      </c>
    </row>
    <row r="215" spans="1:15" ht="26.4" x14ac:dyDescent="0.25">
      <c r="A215" s="28" t="s">
        <v>535</v>
      </c>
      <c r="B215" s="29" t="s">
        <v>536</v>
      </c>
      <c r="C215" s="30" t="s">
        <v>32</v>
      </c>
      <c r="D215" s="28" t="s">
        <v>537</v>
      </c>
      <c r="E215" s="31" t="s">
        <v>153</v>
      </c>
      <c r="F215" s="38">
        <v>4</v>
      </c>
      <c r="G215" s="32">
        <v>76.23</v>
      </c>
      <c r="H215" s="32">
        <v>29.64</v>
      </c>
      <c r="I215" s="32">
        <v>62.1</v>
      </c>
      <c r="J215" s="32">
        <f t="shared" si="49"/>
        <v>91.74</v>
      </c>
      <c r="K215" s="32">
        <f t="shared" si="50"/>
        <v>118.56</v>
      </c>
      <c r="L215" s="32">
        <f t="shared" si="51"/>
        <v>248.39999999999998</v>
      </c>
      <c r="M215" s="32">
        <f t="shared" si="52"/>
        <v>366.96</v>
      </c>
      <c r="N215" s="33">
        <f t="shared" si="47"/>
        <v>1.8644339091712181E-4</v>
      </c>
      <c r="O215" s="72">
        <f t="shared" si="48"/>
        <v>0.20349999999999999</v>
      </c>
    </row>
    <row r="216" spans="1:15" ht="66" x14ac:dyDescent="0.25">
      <c r="A216" s="28" t="s">
        <v>538</v>
      </c>
      <c r="B216" s="29" t="s">
        <v>539</v>
      </c>
      <c r="C216" s="30" t="s">
        <v>19</v>
      </c>
      <c r="D216" s="28" t="s">
        <v>540</v>
      </c>
      <c r="E216" s="31" t="s">
        <v>153</v>
      </c>
      <c r="F216" s="38">
        <v>5</v>
      </c>
      <c r="G216" s="32">
        <v>261.63</v>
      </c>
      <c r="H216" s="32">
        <v>92.22</v>
      </c>
      <c r="I216" s="32">
        <v>222.65</v>
      </c>
      <c r="J216" s="32">
        <f t="shared" si="49"/>
        <v>314.87</v>
      </c>
      <c r="K216" s="32">
        <f t="shared" si="50"/>
        <v>461.1</v>
      </c>
      <c r="L216" s="32">
        <f t="shared" si="51"/>
        <v>1113.25</v>
      </c>
      <c r="M216" s="32">
        <f t="shared" si="52"/>
        <v>1574.35</v>
      </c>
      <c r="N216" s="33">
        <f t="shared" si="47"/>
        <v>7.998886867516098E-4</v>
      </c>
      <c r="O216" s="72">
        <f t="shared" si="48"/>
        <v>0.20349999999999999</v>
      </c>
    </row>
    <row r="217" spans="1:15" ht="26.4" x14ac:dyDescent="0.25">
      <c r="A217" s="28" t="s">
        <v>541</v>
      </c>
      <c r="B217" s="29" t="s">
        <v>542</v>
      </c>
      <c r="C217" s="30" t="s">
        <v>32</v>
      </c>
      <c r="D217" s="28" t="s">
        <v>543</v>
      </c>
      <c r="E217" s="31" t="s">
        <v>153</v>
      </c>
      <c r="F217" s="38">
        <v>2</v>
      </c>
      <c r="G217" s="32">
        <v>102.04</v>
      </c>
      <c r="H217" s="32">
        <v>39.57</v>
      </c>
      <c r="I217" s="32">
        <v>83.23</v>
      </c>
      <c r="J217" s="32">
        <f t="shared" si="49"/>
        <v>122.8</v>
      </c>
      <c r="K217" s="32">
        <f t="shared" si="50"/>
        <v>79.14</v>
      </c>
      <c r="L217" s="32">
        <f t="shared" si="51"/>
        <v>166.45999999999998</v>
      </c>
      <c r="M217" s="32">
        <f t="shared" si="52"/>
        <v>245.6</v>
      </c>
      <c r="N217" s="33">
        <f t="shared" si="47"/>
        <v>1.2478334643897186E-4</v>
      </c>
      <c r="O217" s="72">
        <f t="shared" si="48"/>
        <v>0.20349999999999999</v>
      </c>
    </row>
    <row r="218" spans="1:15" ht="26.4" x14ac:dyDescent="0.25">
      <c r="A218" s="28" t="s">
        <v>544</v>
      </c>
      <c r="B218" s="29" t="s">
        <v>545</v>
      </c>
      <c r="C218" s="30" t="s">
        <v>19</v>
      </c>
      <c r="D218" s="28" t="s">
        <v>546</v>
      </c>
      <c r="E218" s="31" t="s">
        <v>153</v>
      </c>
      <c r="F218" s="38">
        <v>1</v>
      </c>
      <c r="G218" s="32">
        <v>116.09</v>
      </c>
      <c r="H218" s="32">
        <v>42.36</v>
      </c>
      <c r="I218" s="32">
        <v>97.35</v>
      </c>
      <c r="J218" s="32">
        <f t="shared" si="49"/>
        <v>139.71</v>
      </c>
      <c r="K218" s="32">
        <f t="shared" si="50"/>
        <v>42.36</v>
      </c>
      <c r="L218" s="32">
        <f t="shared" si="51"/>
        <v>97.350000000000009</v>
      </c>
      <c r="M218" s="32">
        <f t="shared" si="52"/>
        <v>139.71</v>
      </c>
      <c r="N218" s="33">
        <f t="shared" si="47"/>
        <v>7.0983230175035669E-5</v>
      </c>
      <c r="O218" s="72">
        <f t="shared" si="48"/>
        <v>0.20349999999999999</v>
      </c>
    </row>
    <row r="219" spans="1:15" ht="26.4" x14ac:dyDescent="0.25">
      <c r="A219" s="28" t="s">
        <v>547</v>
      </c>
      <c r="B219" s="29" t="s">
        <v>548</v>
      </c>
      <c r="C219" s="30" t="s">
        <v>32</v>
      </c>
      <c r="D219" s="28" t="s">
        <v>549</v>
      </c>
      <c r="E219" s="31" t="s">
        <v>153</v>
      </c>
      <c r="F219" s="38">
        <v>6</v>
      </c>
      <c r="G219" s="32">
        <v>26.83</v>
      </c>
      <c r="H219" s="32">
        <v>13.17</v>
      </c>
      <c r="I219" s="32">
        <v>19.11</v>
      </c>
      <c r="J219" s="32">
        <f t="shared" si="49"/>
        <v>32.28</v>
      </c>
      <c r="K219" s="32">
        <f t="shared" si="50"/>
        <v>79.02</v>
      </c>
      <c r="L219" s="32">
        <f t="shared" si="51"/>
        <v>114.66000000000001</v>
      </c>
      <c r="M219" s="32">
        <f t="shared" si="52"/>
        <v>193.68</v>
      </c>
      <c r="N219" s="33">
        <f t="shared" si="47"/>
        <v>9.8404065709690851E-5</v>
      </c>
      <c r="O219" s="72">
        <f t="shared" si="48"/>
        <v>0.20349999999999999</v>
      </c>
    </row>
    <row r="220" spans="1:15" x14ac:dyDescent="0.25">
      <c r="A220" s="23" t="s">
        <v>550</v>
      </c>
      <c r="B220" s="24"/>
      <c r="C220" s="24"/>
      <c r="D220" s="23" t="s">
        <v>551</v>
      </c>
      <c r="E220" s="23"/>
      <c r="F220" s="39"/>
      <c r="G220" s="23"/>
      <c r="H220" s="23"/>
      <c r="I220" s="23"/>
      <c r="J220" s="23"/>
      <c r="K220" s="23"/>
      <c r="L220" s="23"/>
      <c r="M220" s="26">
        <v>298</v>
      </c>
      <c r="N220" s="27">
        <f t="shared" si="47"/>
        <v>1.514065034153649E-4</v>
      </c>
      <c r="O220" s="72"/>
    </row>
    <row r="221" spans="1:15" ht="26.4" x14ac:dyDescent="0.25">
      <c r="A221" s="28" t="s">
        <v>552</v>
      </c>
      <c r="B221" s="29" t="s">
        <v>553</v>
      </c>
      <c r="C221" s="30" t="s">
        <v>19</v>
      </c>
      <c r="D221" s="28" t="s">
        <v>554</v>
      </c>
      <c r="E221" s="31" t="s">
        <v>153</v>
      </c>
      <c r="F221" s="38">
        <v>2</v>
      </c>
      <c r="G221" s="32">
        <v>10.55</v>
      </c>
      <c r="H221" s="32">
        <v>7.32</v>
      </c>
      <c r="I221" s="32">
        <v>5.37</v>
      </c>
      <c r="J221" s="32">
        <f>TRUNC(G221 * (1 + 20.35 / 100), 2)</f>
        <v>12.69</v>
      </c>
      <c r="K221" s="32">
        <f>TRUNC(F221 * H221, 2)</f>
        <v>14.64</v>
      </c>
      <c r="L221" s="32">
        <f>M221 - K221</f>
        <v>10.739999999999998</v>
      </c>
      <c r="M221" s="32">
        <f>TRUNC(F221 * J221, 2)</f>
        <v>25.38</v>
      </c>
      <c r="N221" s="33">
        <f t="shared" si="47"/>
        <v>1.2894956566046849E-5</v>
      </c>
      <c r="O221" s="72">
        <f t="shared" si="48"/>
        <v>0.20349999999999999</v>
      </c>
    </row>
    <row r="222" spans="1:15" ht="26.4" x14ac:dyDescent="0.25">
      <c r="A222" s="28" t="s">
        <v>555</v>
      </c>
      <c r="B222" s="29" t="s">
        <v>556</v>
      </c>
      <c r="C222" s="30" t="s">
        <v>19</v>
      </c>
      <c r="D222" s="28" t="s">
        <v>557</v>
      </c>
      <c r="E222" s="31" t="s">
        <v>153</v>
      </c>
      <c r="F222" s="38">
        <v>2</v>
      </c>
      <c r="G222" s="32">
        <v>13.85</v>
      </c>
      <c r="H222" s="32">
        <v>7.32</v>
      </c>
      <c r="I222" s="32">
        <v>9.34</v>
      </c>
      <c r="J222" s="32">
        <f>TRUNC(G222 * (1 + 20.35 / 100), 2)</f>
        <v>16.66</v>
      </c>
      <c r="K222" s="32">
        <f>TRUNC(F222 * H222, 2)</f>
        <v>14.64</v>
      </c>
      <c r="L222" s="32">
        <f>M222 - K222</f>
        <v>18.68</v>
      </c>
      <c r="M222" s="32">
        <f>TRUNC(F222 * J222, 2)</f>
        <v>33.32</v>
      </c>
      <c r="N222" s="33">
        <f t="shared" si="47"/>
        <v>1.6929076153691134E-5</v>
      </c>
      <c r="O222" s="72">
        <f t="shared" si="48"/>
        <v>0.20349999999999999</v>
      </c>
    </row>
    <row r="223" spans="1:15" ht="26.4" x14ac:dyDescent="0.25">
      <c r="A223" s="28" t="s">
        <v>558</v>
      </c>
      <c r="B223" s="29" t="s">
        <v>559</v>
      </c>
      <c r="C223" s="30" t="s">
        <v>32</v>
      </c>
      <c r="D223" s="28" t="s">
        <v>560</v>
      </c>
      <c r="E223" s="31" t="s">
        <v>153</v>
      </c>
      <c r="F223" s="38">
        <v>2</v>
      </c>
      <c r="G223" s="32">
        <v>28.28</v>
      </c>
      <c r="H223" s="32">
        <v>22.08</v>
      </c>
      <c r="I223" s="32">
        <v>11.95</v>
      </c>
      <c r="J223" s="32">
        <f>TRUNC(G223 * (1 + 20.35 / 100), 2)</f>
        <v>34.03</v>
      </c>
      <c r="K223" s="32">
        <f>TRUNC(F223 * H223, 2)</f>
        <v>44.16</v>
      </c>
      <c r="L223" s="32">
        <f>M223 - K223</f>
        <v>23.900000000000006</v>
      </c>
      <c r="M223" s="32">
        <f>TRUNC(F223 * J223, 2)</f>
        <v>68.06</v>
      </c>
      <c r="N223" s="33">
        <f t="shared" si="47"/>
        <v>3.457961953842193E-5</v>
      </c>
      <c r="O223" s="72">
        <f t="shared" si="48"/>
        <v>0.20349999999999999</v>
      </c>
    </row>
    <row r="224" spans="1:15" ht="26.4" x14ac:dyDescent="0.25">
      <c r="A224" s="28" t="s">
        <v>561</v>
      </c>
      <c r="B224" s="29" t="s">
        <v>562</v>
      </c>
      <c r="C224" s="30" t="s">
        <v>19</v>
      </c>
      <c r="D224" s="28" t="s">
        <v>563</v>
      </c>
      <c r="E224" s="31" t="s">
        <v>153</v>
      </c>
      <c r="F224" s="38">
        <v>10</v>
      </c>
      <c r="G224" s="32">
        <v>6.05</v>
      </c>
      <c r="H224" s="32">
        <v>4.0199999999999996</v>
      </c>
      <c r="I224" s="32">
        <v>3.26</v>
      </c>
      <c r="J224" s="32">
        <f>TRUNC(G224 * (1 + 20.35 / 100), 2)</f>
        <v>7.28</v>
      </c>
      <c r="K224" s="32">
        <f>TRUNC(F224 * H224, 2)</f>
        <v>40.200000000000003</v>
      </c>
      <c r="L224" s="32">
        <f>M224 - K224</f>
        <v>32.599999999999994</v>
      </c>
      <c r="M224" s="32">
        <f>TRUNC(F224 * J224, 2)</f>
        <v>72.8</v>
      </c>
      <c r="N224" s="33">
        <f t="shared" si="47"/>
        <v>3.6987897478652901E-5</v>
      </c>
      <c r="O224" s="72">
        <f t="shared" si="48"/>
        <v>0.20349999999999999</v>
      </c>
    </row>
    <row r="225" spans="1:15" ht="26.4" x14ac:dyDescent="0.25">
      <c r="A225" s="28" t="s">
        <v>564</v>
      </c>
      <c r="B225" s="29" t="s">
        <v>565</v>
      </c>
      <c r="C225" s="30" t="s">
        <v>32</v>
      </c>
      <c r="D225" s="28" t="s">
        <v>566</v>
      </c>
      <c r="E225" s="31" t="s">
        <v>153</v>
      </c>
      <c r="F225" s="38">
        <v>2</v>
      </c>
      <c r="G225" s="32">
        <v>40.9</v>
      </c>
      <c r="H225" s="32">
        <v>30.99</v>
      </c>
      <c r="I225" s="32">
        <v>18.23</v>
      </c>
      <c r="J225" s="32">
        <f>TRUNC(G225 * (1 + 20.35 / 100), 2)</f>
        <v>49.22</v>
      </c>
      <c r="K225" s="32">
        <f>TRUNC(F225 * H225, 2)</f>
        <v>61.98</v>
      </c>
      <c r="L225" s="32">
        <f>M225 - K225</f>
        <v>36.46</v>
      </c>
      <c r="M225" s="32">
        <f>TRUNC(F225 * J225, 2)</f>
        <v>98.44</v>
      </c>
      <c r="N225" s="33">
        <f t="shared" si="47"/>
        <v>5.0014953678552083E-5</v>
      </c>
      <c r="O225" s="72">
        <f t="shared" si="48"/>
        <v>0.20349999999999999</v>
      </c>
    </row>
    <row r="226" spans="1:15" x14ac:dyDescent="0.25">
      <c r="A226" s="23" t="s">
        <v>567</v>
      </c>
      <c r="B226" s="24"/>
      <c r="C226" s="24"/>
      <c r="D226" s="23" t="s">
        <v>568</v>
      </c>
      <c r="E226" s="23"/>
      <c r="F226" s="39"/>
      <c r="G226" s="23"/>
      <c r="H226" s="23"/>
      <c r="I226" s="23"/>
      <c r="J226" s="23"/>
      <c r="K226" s="23"/>
      <c r="L226" s="23"/>
      <c r="M226" s="26">
        <v>20290.86</v>
      </c>
      <c r="N226" s="27">
        <f t="shared" si="47"/>
        <v>1.0309289140572789E-2</v>
      </c>
      <c r="O226" s="72"/>
    </row>
    <row r="227" spans="1:15" ht="26.4" x14ac:dyDescent="0.25">
      <c r="A227" s="28" t="s">
        <v>569</v>
      </c>
      <c r="B227" s="29" t="s">
        <v>570</v>
      </c>
      <c r="C227" s="30" t="s">
        <v>19</v>
      </c>
      <c r="D227" s="28" t="s">
        <v>571</v>
      </c>
      <c r="E227" s="31" t="s">
        <v>153</v>
      </c>
      <c r="F227" s="38">
        <v>17</v>
      </c>
      <c r="G227" s="32">
        <v>755.62</v>
      </c>
      <c r="H227" s="32">
        <v>169.53</v>
      </c>
      <c r="I227" s="32">
        <v>739.85</v>
      </c>
      <c r="J227" s="32">
        <f>TRUNC(G227 * (1 + 20.35 / 100), 2)</f>
        <v>909.38</v>
      </c>
      <c r="K227" s="32">
        <f>TRUNC(F227 * H227, 2)</f>
        <v>2882.01</v>
      </c>
      <c r="L227" s="32">
        <f>M227 - K227</f>
        <v>12577.449999999999</v>
      </c>
      <c r="M227" s="32">
        <f>TRUNC(F227 * J227, 2)</f>
        <v>15459.46</v>
      </c>
      <c r="N227" s="33">
        <f t="shared" si="47"/>
        <v>7.8545730982875726E-3</v>
      </c>
      <c r="O227" s="72">
        <f t="shared" si="48"/>
        <v>0.20349999999999999</v>
      </c>
    </row>
    <row r="228" spans="1:15" ht="26.4" x14ac:dyDescent="0.25">
      <c r="A228" s="28" t="s">
        <v>572</v>
      </c>
      <c r="B228" s="29" t="s">
        <v>573</v>
      </c>
      <c r="C228" s="30" t="s">
        <v>19</v>
      </c>
      <c r="D228" s="28" t="s">
        <v>574</v>
      </c>
      <c r="E228" s="31" t="s">
        <v>153</v>
      </c>
      <c r="F228" s="38">
        <v>19</v>
      </c>
      <c r="G228" s="32">
        <v>137.9</v>
      </c>
      <c r="H228" s="32">
        <v>21.87</v>
      </c>
      <c r="I228" s="32">
        <v>144.09</v>
      </c>
      <c r="J228" s="32">
        <f>TRUNC(G228 * (1 + 20.35 / 100), 2)</f>
        <v>165.96</v>
      </c>
      <c r="K228" s="32">
        <f>TRUNC(F228 * H228, 2)</f>
        <v>415.53</v>
      </c>
      <c r="L228" s="32">
        <f>M228 - K228</f>
        <v>2737.71</v>
      </c>
      <c r="M228" s="32">
        <f>TRUNC(F228 * J228, 2)</f>
        <v>3153.24</v>
      </c>
      <c r="N228" s="33">
        <f t="shared" si="47"/>
        <v>1.6020840363404872E-3</v>
      </c>
      <c r="O228" s="72">
        <f t="shared" si="48"/>
        <v>0.20349999999999999</v>
      </c>
    </row>
    <row r="229" spans="1:15" ht="26.4" x14ac:dyDescent="0.25">
      <c r="A229" s="28" t="s">
        <v>575</v>
      </c>
      <c r="B229" s="29" t="s">
        <v>576</v>
      </c>
      <c r="C229" s="30" t="s">
        <v>19</v>
      </c>
      <c r="D229" s="28" t="s">
        <v>577</v>
      </c>
      <c r="E229" s="31" t="s">
        <v>153</v>
      </c>
      <c r="F229" s="38">
        <v>8</v>
      </c>
      <c r="G229" s="32">
        <v>174.3</v>
      </c>
      <c r="H229" s="32">
        <v>25.78</v>
      </c>
      <c r="I229" s="32">
        <v>183.99</v>
      </c>
      <c r="J229" s="32">
        <f>TRUNC(G229 * (1 + 20.35 / 100), 2)</f>
        <v>209.77</v>
      </c>
      <c r="K229" s="32">
        <f>TRUNC(F229 * H229, 2)</f>
        <v>206.24</v>
      </c>
      <c r="L229" s="32">
        <f>M229 - K229</f>
        <v>1471.92</v>
      </c>
      <c r="M229" s="32">
        <f>TRUNC(F229 * J229, 2)</f>
        <v>1678.16</v>
      </c>
      <c r="N229" s="33">
        <f t="shared" si="47"/>
        <v>8.5263200594472744E-4</v>
      </c>
      <c r="O229" s="72">
        <f t="shared" si="48"/>
        <v>0.20349999999999999</v>
      </c>
    </row>
    <row r="230" spans="1:15" x14ac:dyDescent="0.25">
      <c r="A230" s="40" t="s">
        <v>578</v>
      </c>
      <c r="B230" s="41"/>
      <c r="C230" s="41"/>
      <c r="D230" s="40" t="s">
        <v>579</v>
      </c>
      <c r="E230" s="40"/>
      <c r="F230" s="45"/>
      <c r="G230" s="40"/>
      <c r="H230" s="40"/>
      <c r="I230" s="40"/>
      <c r="J230" s="40"/>
      <c r="K230" s="40"/>
      <c r="L230" s="40"/>
      <c r="M230" s="43">
        <v>9185.31</v>
      </c>
      <c r="N230" s="44">
        <f t="shared" si="47"/>
        <v>4.6668311070006217E-3</v>
      </c>
      <c r="O230" s="72"/>
    </row>
    <row r="231" spans="1:15" x14ac:dyDescent="0.25">
      <c r="A231" s="23" t="s">
        <v>580</v>
      </c>
      <c r="B231" s="24"/>
      <c r="C231" s="24"/>
      <c r="D231" s="23" t="s">
        <v>36</v>
      </c>
      <c r="E231" s="23"/>
      <c r="F231" s="39"/>
      <c r="G231" s="23"/>
      <c r="H231" s="23"/>
      <c r="I231" s="23"/>
      <c r="J231" s="23"/>
      <c r="K231" s="23"/>
      <c r="L231" s="23"/>
      <c r="M231" s="26">
        <v>2924.46</v>
      </c>
      <c r="N231" s="27">
        <f t="shared" si="47"/>
        <v>1.4858465200607315E-3</v>
      </c>
      <c r="O231" s="72"/>
    </row>
    <row r="232" spans="1:15" ht="39.6" x14ac:dyDescent="0.25">
      <c r="A232" s="28" t="s">
        <v>581</v>
      </c>
      <c r="B232" s="29" t="s">
        <v>582</v>
      </c>
      <c r="C232" s="30" t="s">
        <v>32</v>
      </c>
      <c r="D232" s="28" t="s">
        <v>583</v>
      </c>
      <c r="E232" s="31" t="s">
        <v>204</v>
      </c>
      <c r="F232" s="38">
        <v>189.9</v>
      </c>
      <c r="G232" s="32">
        <v>12.8</v>
      </c>
      <c r="H232" s="32">
        <v>6.58</v>
      </c>
      <c r="I232" s="32">
        <v>8.82</v>
      </c>
      <c r="J232" s="32">
        <f>TRUNC(G232 * (1 + 20.35 / 100), 2)</f>
        <v>15.4</v>
      </c>
      <c r="K232" s="32">
        <f>TRUNC(F232 * H232, 2)</f>
        <v>1249.54</v>
      </c>
      <c r="L232" s="32">
        <f>M232 - K232</f>
        <v>1674.92</v>
      </c>
      <c r="M232" s="32">
        <f>TRUNC(F232 * J232, 2)</f>
        <v>2924.46</v>
      </c>
      <c r="N232" s="33">
        <f t="shared" si="47"/>
        <v>1.4858465200607315E-3</v>
      </c>
      <c r="O232" s="72">
        <f t="shared" si="48"/>
        <v>0.20349999999999999</v>
      </c>
    </row>
    <row r="233" spans="1:15" x14ac:dyDescent="0.25">
      <c r="A233" s="23" t="s">
        <v>584</v>
      </c>
      <c r="B233" s="24"/>
      <c r="C233" s="24"/>
      <c r="D233" s="23" t="s">
        <v>585</v>
      </c>
      <c r="E233" s="23"/>
      <c r="F233" s="39"/>
      <c r="G233" s="23"/>
      <c r="H233" s="23"/>
      <c r="I233" s="23"/>
      <c r="J233" s="23"/>
      <c r="K233" s="23"/>
      <c r="L233" s="23"/>
      <c r="M233" s="26">
        <v>6260.85</v>
      </c>
      <c r="N233" s="27">
        <f t="shared" si="47"/>
        <v>3.1809845869398903E-3</v>
      </c>
      <c r="O233" s="72"/>
    </row>
    <row r="234" spans="1:15" ht="39.6" x14ac:dyDescent="0.25">
      <c r="A234" s="28" t="s">
        <v>586</v>
      </c>
      <c r="B234" s="29" t="s">
        <v>587</v>
      </c>
      <c r="C234" s="30" t="s">
        <v>32</v>
      </c>
      <c r="D234" s="28" t="s">
        <v>588</v>
      </c>
      <c r="E234" s="31" t="s">
        <v>153</v>
      </c>
      <c r="F234" s="38">
        <v>3</v>
      </c>
      <c r="G234" s="32">
        <v>214.52</v>
      </c>
      <c r="H234" s="32">
        <v>70.62</v>
      </c>
      <c r="I234" s="32">
        <v>187.55</v>
      </c>
      <c r="J234" s="32">
        <f>TRUNC(G234 * (1 + 20.35 / 100), 2)</f>
        <v>258.17</v>
      </c>
      <c r="K234" s="32">
        <f>TRUNC(F234 * H234, 2)</f>
        <v>211.86</v>
      </c>
      <c r="L234" s="32">
        <f>M234 - K234</f>
        <v>562.65</v>
      </c>
      <c r="M234" s="32">
        <f>TRUNC(F234 * J234, 2)</f>
        <v>774.51</v>
      </c>
      <c r="N234" s="33">
        <f t="shared" si="47"/>
        <v>3.9350956698065188E-4</v>
      </c>
      <c r="O234" s="72">
        <f t="shared" si="48"/>
        <v>0.20349999999999999</v>
      </c>
    </row>
    <row r="235" spans="1:15" ht="39.6" x14ac:dyDescent="0.25">
      <c r="A235" s="28" t="s">
        <v>589</v>
      </c>
      <c r="B235" s="29" t="s">
        <v>590</v>
      </c>
      <c r="C235" s="30" t="s">
        <v>32</v>
      </c>
      <c r="D235" s="28" t="s">
        <v>591</v>
      </c>
      <c r="E235" s="31" t="s">
        <v>153</v>
      </c>
      <c r="F235" s="38">
        <v>7</v>
      </c>
      <c r="G235" s="32">
        <v>214.33</v>
      </c>
      <c r="H235" s="32">
        <v>136.69</v>
      </c>
      <c r="I235" s="32">
        <v>121.25</v>
      </c>
      <c r="J235" s="32">
        <f>TRUNC(G235 * (1 + 20.35 / 100), 2)</f>
        <v>257.94</v>
      </c>
      <c r="K235" s="32">
        <f>TRUNC(F235 * H235, 2)</f>
        <v>956.83</v>
      </c>
      <c r="L235" s="32">
        <f>M235 - K235</f>
        <v>848.74999999999989</v>
      </c>
      <c r="M235" s="32">
        <f>TRUNC(F235 * J235, 2)</f>
        <v>1805.58</v>
      </c>
      <c r="N235" s="33">
        <f t="shared" si="47"/>
        <v>9.1737098804266627E-4</v>
      </c>
      <c r="O235" s="72">
        <f t="shared" si="48"/>
        <v>0.20349999999999999</v>
      </c>
    </row>
    <row r="236" spans="1:15" ht="39.6" x14ac:dyDescent="0.25">
      <c r="A236" s="28" t="s">
        <v>592</v>
      </c>
      <c r="B236" s="29" t="s">
        <v>593</v>
      </c>
      <c r="C236" s="30" t="s">
        <v>19</v>
      </c>
      <c r="D236" s="28" t="s">
        <v>594</v>
      </c>
      <c r="E236" s="31" t="s">
        <v>153</v>
      </c>
      <c r="F236" s="38">
        <v>4</v>
      </c>
      <c r="G236" s="32">
        <v>764.6</v>
      </c>
      <c r="H236" s="32">
        <v>62.37</v>
      </c>
      <c r="I236" s="32">
        <v>857.82</v>
      </c>
      <c r="J236" s="32">
        <f>TRUNC(G236 * (1 + 20.35 / 100), 2)</f>
        <v>920.19</v>
      </c>
      <c r="K236" s="32">
        <f>TRUNC(F236 * H236, 2)</f>
        <v>249.48</v>
      </c>
      <c r="L236" s="32">
        <f>M236 - K236</f>
        <v>3431.28</v>
      </c>
      <c r="M236" s="32">
        <f>TRUNC(F236 * J236, 2)</f>
        <v>3680.76</v>
      </c>
      <c r="N236" s="33">
        <f t="shared" si="47"/>
        <v>1.8701040319165723E-3</v>
      </c>
      <c r="O236" s="72">
        <f t="shared" si="48"/>
        <v>0.20349999999999999</v>
      </c>
    </row>
    <row r="237" spans="1:15" x14ac:dyDescent="0.25">
      <c r="A237" s="40" t="s">
        <v>595</v>
      </c>
      <c r="B237" s="41"/>
      <c r="C237" s="41"/>
      <c r="D237" s="40" t="s">
        <v>596</v>
      </c>
      <c r="E237" s="40"/>
      <c r="F237" s="45"/>
      <c r="G237" s="40"/>
      <c r="H237" s="40"/>
      <c r="I237" s="40"/>
      <c r="J237" s="40"/>
      <c r="K237" s="40"/>
      <c r="L237" s="40"/>
      <c r="M237" s="43">
        <v>543466.43999999994</v>
      </c>
      <c r="N237" s="44">
        <f t="shared" si="47"/>
        <v>0.27612199128857784</v>
      </c>
      <c r="O237" s="72"/>
    </row>
    <row r="238" spans="1:15" ht="26.4" x14ac:dyDescent="0.25">
      <c r="A238" s="28" t="s">
        <v>597</v>
      </c>
      <c r="B238" s="29" t="s">
        <v>598</v>
      </c>
      <c r="C238" s="30" t="s">
        <v>19</v>
      </c>
      <c r="D238" s="28" t="s">
        <v>599</v>
      </c>
      <c r="E238" s="31" t="s">
        <v>600</v>
      </c>
      <c r="F238" s="38">
        <v>1471</v>
      </c>
      <c r="G238" s="32">
        <v>209.14</v>
      </c>
      <c r="H238" s="32">
        <v>51.89</v>
      </c>
      <c r="I238" s="32">
        <v>199.8</v>
      </c>
      <c r="J238" s="32">
        <f t="shared" ref="J238:J245" si="53">TRUNC(G238 * (1 + 20.35 / 100), 2)</f>
        <v>251.69</v>
      </c>
      <c r="K238" s="32">
        <f t="shared" ref="K238:K245" si="54">TRUNC(F238 * H238, 2)</f>
        <v>76330.19</v>
      </c>
      <c r="L238" s="32">
        <f t="shared" ref="L238:L245" si="55">M238 - K238</f>
        <v>293905.8</v>
      </c>
      <c r="M238" s="32">
        <f t="shared" ref="M238:M245" si="56">TRUNC(F238 * J238, 2)</f>
        <v>370235.99</v>
      </c>
      <c r="N238" s="33">
        <f t="shared" si="47"/>
        <v>0.18810784122290605</v>
      </c>
      <c r="O238" s="72">
        <f t="shared" si="48"/>
        <v>0.20349999999999999</v>
      </c>
    </row>
    <row r="239" spans="1:15" ht="26.4" x14ac:dyDescent="0.25">
      <c r="A239" s="28" t="s">
        <v>601</v>
      </c>
      <c r="B239" s="29" t="s">
        <v>602</v>
      </c>
      <c r="C239" s="30" t="s">
        <v>19</v>
      </c>
      <c r="D239" s="28" t="s">
        <v>603</v>
      </c>
      <c r="E239" s="31" t="s">
        <v>600</v>
      </c>
      <c r="F239" s="38">
        <v>368</v>
      </c>
      <c r="G239" s="32">
        <v>147.08000000000001</v>
      </c>
      <c r="H239" s="32">
        <v>5.86</v>
      </c>
      <c r="I239" s="32">
        <v>171.15</v>
      </c>
      <c r="J239" s="32">
        <f t="shared" si="53"/>
        <v>177.01</v>
      </c>
      <c r="K239" s="32">
        <f t="shared" si="54"/>
        <v>2156.48</v>
      </c>
      <c r="L239" s="32">
        <f t="shared" si="55"/>
        <v>62983.199999999997</v>
      </c>
      <c r="M239" s="32">
        <f t="shared" si="56"/>
        <v>65139.68</v>
      </c>
      <c r="N239" s="33">
        <f t="shared" si="47"/>
        <v>3.3095876450992538E-2</v>
      </c>
      <c r="O239" s="72">
        <f t="shared" si="48"/>
        <v>0.20349999999999999</v>
      </c>
    </row>
    <row r="240" spans="1:15" ht="26.4" x14ac:dyDescent="0.25">
      <c r="A240" s="28" t="s">
        <v>604</v>
      </c>
      <c r="B240" s="29" t="s">
        <v>605</v>
      </c>
      <c r="C240" s="30" t="s">
        <v>19</v>
      </c>
      <c r="D240" s="28" t="s">
        <v>606</v>
      </c>
      <c r="E240" s="31" t="s">
        <v>600</v>
      </c>
      <c r="F240" s="38">
        <v>219</v>
      </c>
      <c r="G240" s="32">
        <v>205.95</v>
      </c>
      <c r="H240" s="32">
        <v>51.89</v>
      </c>
      <c r="I240" s="32">
        <v>195.97</v>
      </c>
      <c r="J240" s="32">
        <f t="shared" si="53"/>
        <v>247.86</v>
      </c>
      <c r="K240" s="32">
        <f t="shared" si="54"/>
        <v>11363.91</v>
      </c>
      <c r="L240" s="32">
        <f t="shared" si="55"/>
        <v>42917.429999999993</v>
      </c>
      <c r="M240" s="32">
        <f t="shared" si="56"/>
        <v>54281.34</v>
      </c>
      <c r="N240" s="33">
        <f t="shared" si="47"/>
        <v>2.7579019765438195E-2</v>
      </c>
      <c r="O240" s="72">
        <f t="shared" si="48"/>
        <v>0.20349999999999999</v>
      </c>
    </row>
    <row r="241" spans="1:15" x14ac:dyDescent="0.25">
      <c r="A241" s="28" t="s">
        <v>607</v>
      </c>
      <c r="B241" s="29" t="s">
        <v>608</v>
      </c>
      <c r="C241" s="30" t="s">
        <v>32</v>
      </c>
      <c r="D241" s="28" t="s">
        <v>609</v>
      </c>
      <c r="E241" s="31" t="s">
        <v>34</v>
      </c>
      <c r="F241" s="38">
        <v>17.899999999999999</v>
      </c>
      <c r="G241" s="32">
        <v>181.13</v>
      </c>
      <c r="H241" s="32">
        <v>41.46</v>
      </c>
      <c r="I241" s="32">
        <v>176.52</v>
      </c>
      <c r="J241" s="32">
        <f t="shared" si="53"/>
        <v>217.98</v>
      </c>
      <c r="K241" s="32">
        <f t="shared" si="54"/>
        <v>742.13</v>
      </c>
      <c r="L241" s="32">
        <f t="shared" si="55"/>
        <v>3159.71</v>
      </c>
      <c r="M241" s="32">
        <f t="shared" si="56"/>
        <v>3901.84</v>
      </c>
      <c r="N241" s="33">
        <f t="shared" si="47"/>
        <v>1.9824293667322396E-3</v>
      </c>
      <c r="O241" s="72">
        <f t="shared" si="48"/>
        <v>0.20349999999999999</v>
      </c>
    </row>
    <row r="242" spans="1:15" ht="26.4" x14ac:dyDescent="0.25">
      <c r="A242" s="28" t="s">
        <v>610</v>
      </c>
      <c r="B242" s="29" t="s">
        <v>611</v>
      </c>
      <c r="C242" s="30" t="s">
        <v>19</v>
      </c>
      <c r="D242" s="28" t="s">
        <v>612</v>
      </c>
      <c r="E242" s="31" t="s">
        <v>600</v>
      </c>
      <c r="F242" s="38">
        <v>51</v>
      </c>
      <c r="G242" s="32">
        <v>124.51</v>
      </c>
      <c r="H242" s="32">
        <v>37.83</v>
      </c>
      <c r="I242" s="32">
        <v>112.01</v>
      </c>
      <c r="J242" s="32">
        <f t="shared" si="53"/>
        <v>149.84</v>
      </c>
      <c r="K242" s="32">
        <f t="shared" si="54"/>
        <v>1929.33</v>
      </c>
      <c r="L242" s="32">
        <f t="shared" si="55"/>
        <v>5712.51</v>
      </c>
      <c r="M242" s="32">
        <f t="shared" si="56"/>
        <v>7641.84</v>
      </c>
      <c r="N242" s="33">
        <f t="shared" si="47"/>
        <v>3.8826317921465507E-3</v>
      </c>
      <c r="O242" s="72">
        <f t="shared" si="48"/>
        <v>0.20349999999999999</v>
      </c>
    </row>
    <row r="243" spans="1:15" ht="26.4" x14ac:dyDescent="0.25">
      <c r="A243" s="28" t="s">
        <v>613</v>
      </c>
      <c r="B243" s="29" t="s">
        <v>611</v>
      </c>
      <c r="C243" s="30" t="s">
        <v>19</v>
      </c>
      <c r="D243" s="28" t="s">
        <v>614</v>
      </c>
      <c r="E243" s="31" t="s">
        <v>600</v>
      </c>
      <c r="F243" s="38">
        <v>8</v>
      </c>
      <c r="G243" s="32">
        <v>124.51</v>
      </c>
      <c r="H243" s="32">
        <v>37.83</v>
      </c>
      <c r="I243" s="32">
        <v>112.01</v>
      </c>
      <c r="J243" s="32">
        <f t="shared" si="53"/>
        <v>149.84</v>
      </c>
      <c r="K243" s="32">
        <f t="shared" si="54"/>
        <v>302.64</v>
      </c>
      <c r="L243" s="32">
        <f t="shared" si="55"/>
        <v>896.08</v>
      </c>
      <c r="M243" s="32">
        <f t="shared" si="56"/>
        <v>1198.72</v>
      </c>
      <c r="N243" s="33">
        <f t="shared" si="47"/>
        <v>6.0904028112102754E-4</v>
      </c>
      <c r="O243" s="72">
        <f t="shared" si="48"/>
        <v>0.20349999999999999</v>
      </c>
    </row>
    <row r="244" spans="1:15" ht="39.6" x14ac:dyDescent="0.25">
      <c r="A244" s="28" t="s">
        <v>615</v>
      </c>
      <c r="B244" s="29" t="s">
        <v>616</v>
      </c>
      <c r="C244" s="30" t="s">
        <v>32</v>
      </c>
      <c r="D244" s="28" t="s">
        <v>617</v>
      </c>
      <c r="E244" s="31" t="s">
        <v>21</v>
      </c>
      <c r="F244" s="38">
        <v>331</v>
      </c>
      <c r="G244" s="32">
        <v>88.72</v>
      </c>
      <c r="H244" s="32">
        <v>17.62</v>
      </c>
      <c r="I244" s="32">
        <v>89.15</v>
      </c>
      <c r="J244" s="32">
        <f t="shared" si="53"/>
        <v>106.77</v>
      </c>
      <c r="K244" s="32">
        <f t="shared" si="54"/>
        <v>5832.22</v>
      </c>
      <c r="L244" s="32">
        <f t="shared" si="55"/>
        <v>29508.65</v>
      </c>
      <c r="M244" s="32">
        <f t="shared" si="56"/>
        <v>35340.870000000003</v>
      </c>
      <c r="N244" s="33">
        <f t="shared" si="47"/>
        <v>1.795583071931868E-2</v>
      </c>
      <c r="O244" s="72">
        <f t="shared" si="48"/>
        <v>0.20349999999999999</v>
      </c>
    </row>
    <row r="245" spans="1:15" ht="66" x14ac:dyDescent="0.25">
      <c r="A245" s="28" t="s">
        <v>618</v>
      </c>
      <c r="B245" s="29" t="s">
        <v>619</v>
      </c>
      <c r="C245" s="30" t="s">
        <v>32</v>
      </c>
      <c r="D245" s="28" t="s">
        <v>620</v>
      </c>
      <c r="E245" s="31" t="s">
        <v>204</v>
      </c>
      <c r="F245" s="38">
        <v>99</v>
      </c>
      <c r="G245" s="32">
        <v>48.06</v>
      </c>
      <c r="H245" s="32">
        <v>19.829999999999998</v>
      </c>
      <c r="I245" s="32">
        <v>38.01</v>
      </c>
      <c r="J245" s="32">
        <f t="shared" si="53"/>
        <v>57.84</v>
      </c>
      <c r="K245" s="32">
        <f t="shared" si="54"/>
        <v>1963.17</v>
      </c>
      <c r="L245" s="32">
        <f t="shared" si="55"/>
        <v>3762.99</v>
      </c>
      <c r="M245" s="32">
        <f t="shared" si="56"/>
        <v>5726.16</v>
      </c>
      <c r="N245" s="33">
        <f t="shared" si="47"/>
        <v>2.9093216899225699E-3</v>
      </c>
      <c r="O245" s="72">
        <f t="shared" si="48"/>
        <v>0.20349999999999999</v>
      </c>
    </row>
    <row r="246" spans="1:15" x14ac:dyDescent="0.25">
      <c r="A246" s="40" t="s">
        <v>621</v>
      </c>
      <c r="B246" s="41"/>
      <c r="C246" s="41"/>
      <c r="D246" s="40" t="s">
        <v>622</v>
      </c>
      <c r="E246" s="40"/>
      <c r="F246" s="45"/>
      <c r="G246" s="40"/>
      <c r="H246" s="40"/>
      <c r="I246" s="40"/>
      <c r="J246" s="40"/>
      <c r="K246" s="40"/>
      <c r="L246" s="40"/>
      <c r="M246" s="43">
        <v>7629.59</v>
      </c>
      <c r="N246" s="44">
        <f t="shared" si="47"/>
        <v>3.8764078670900466E-3</v>
      </c>
      <c r="O246" s="72"/>
    </row>
    <row r="247" spans="1:15" x14ac:dyDescent="0.25">
      <c r="A247" s="23" t="s">
        <v>623</v>
      </c>
      <c r="B247" s="24"/>
      <c r="C247" s="24"/>
      <c r="D247" s="23" t="s">
        <v>624</v>
      </c>
      <c r="E247" s="23"/>
      <c r="F247" s="39"/>
      <c r="G247" s="23"/>
      <c r="H247" s="23"/>
      <c r="I247" s="23"/>
      <c r="J247" s="23"/>
      <c r="K247" s="23"/>
      <c r="L247" s="23"/>
      <c r="M247" s="26">
        <v>4151.88</v>
      </c>
      <c r="N247" s="27">
        <f t="shared" si="47"/>
        <v>2.1094685684569974E-3</v>
      </c>
      <c r="O247" s="72"/>
    </row>
    <row r="248" spans="1:15" ht="26.4" x14ac:dyDescent="0.25">
      <c r="A248" s="28" t="s">
        <v>625</v>
      </c>
      <c r="B248" s="29" t="s">
        <v>626</v>
      </c>
      <c r="C248" s="30" t="s">
        <v>32</v>
      </c>
      <c r="D248" s="28" t="s">
        <v>627</v>
      </c>
      <c r="E248" s="31" t="s">
        <v>153</v>
      </c>
      <c r="F248" s="38">
        <v>6</v>
      </c>
      <c r="G248" s="32">
        <v>441.97</v>
      </c>
      <c r="H248" s="32">
        <v>34.9</v>
      </c>
      <c r="I248" s="32">
        <v>497.01</v>
      </c>
      <c r="J248" s="32">
        <f>TRUNC(G248 * (1 + 20.35 / 100), 2)</f>
        <v>531.91</v>
      </c>
      <c r="K248" s="32">
        <f>TRUNC(F248 * H248, 2)</f>
        <v>209.4</v>
      </c>
      <c r="L248" s="32">
        <f>M248 - K248</f>
        <v>2982.06</v>
      </c>
      <c r="M248" s="32">
        <f>TRUNC(F248 * J248, 2)</f>
        <v>3191.46</v>
      </c>
      <c r="N248" s="33">
        <f t="shared" si="47"/>
        <v>1.62150268251678E-3</v>
      </c>
      <c r="O248" s="72">
        <f t="shared" si="48"/>
        <v>0.20349999999999999</v>
      </c>
    </row>
    <row r="249" spans="1:15" ht="39.6" x14ac:dyDescent="0.25">
      <c r="A249" s="28" t="s">
        <v>628</v>
      </c>
      <c r="B249" s="29" t="s">
        <v>629</v>
      </c>
      <c r="C249" s="30" t="s">
        <v>19</v>
      </c>
      <c r="D249" s="28" t="s">
        <v>630</v>
      </c>
      <c r="E249" s="31" t="s">
        <v>153</v>
      </c>
      <c r="F249" s="38">
        <v>1</v>
      </c>
      <c r="G249" s="32">
        <v>198.83</v>
      </c>
      <c r="H249" s="32">
        <v>16.71</v>
      </c>
      <c r="I249" s="32">
        <v>222.58</v>
      </c>
      <c r="J249" s="32">
        <f>TRUNC(G249 * (1 + 20.35 / 100), 2)</f>
        <v>239.29</v>
      </c>
      <c r="K249" s="32">
        <f>TRUNC(F249 * H249, 2)</f>
        <v>16.71</v>
      </c>
      <c r="L249" s="32">
        <f>M249 - K249</f>
        <v>222.57999999999998</v>
      </c>
      <c r="M249" s="32">
        <f>TRUNC(F249 * J249, 2)</f>
        <v>239.29</v>
      </c>
      <c r="N249" s="33">
        <f t="shared" si="47"/>
        <v>1.2157738994047874E-4</v>
      </c>
      <c r="O249" s="72">
        <f t="shared" si="48"/>
        <v>0.20349999999999999</v>
      </c>
    </row>
    <row r="250" spans="1:15" ht="26.4" x14ac:dyDescent="0.25">
      <c r="A250" s="28" t="s">
        <v>631</v>
      </c>
      <c r="B250" s="29" t="s">
        <v>632</v>
      </c>
      <c r="C250" s="30" t="s">
        <v>32</v>
      </c>
      <c r="D250" s="28" t="s">
        <v>633</v>
      </c>
      <c r="E250" s="31" t="s">
        <v>153</v>
      </c>
      <c r="F250" s="38">
        <v>1</v>
      </c>
      <c r="G250" s="32">
        <v>336.58</v>
      </c>
      <c r="H250" s="32">
        <v>38.28</v>
      </c>
      <c r="I250" s="32">
        <v>366.79</v>
      </c>
      <c r="J250" s="32">
        <f>TRUNC(G250 * (1 + 20.35 / 100), 2)</f>
        <v>405.07</v>
      </c>
      <c r="K250" s="32">
        <f>TRUNC(F250 * H250, 2)</f>
        <v>38.28</v>
      </c>
      <c r="L250" s="32">
        <f>M250 - K250</f>
        <v>366.78999999999996</v>
      </c>
      <c r="M250" s="32">
        <f>TRUNC(F250 * J250, 2)</f>
        <v>405.07</v>
      </c>
      <c r="N250" s="33">
        <f t="shared" si="47"/>
        <v>2.0580614878678476E-4</v>
      </c>
      <c r="O250" s="72">
        <f t="shared" si="48"/>
        <v>0.20349999999999999</v>
      </c>
    </row>
    <row r="251" spans="1:15" ht="26.4" x14ac:dyDescent="0.25">
      <c r="A251" s="28" t="s">
        <v>634</v>
      </c>
      <c r="B251" s="29" t="s">
        <v>635</v>
      </c>
      <c r="C251" s="30" t="s">
        <v>32</v>
      </c>
      <c r="D251" s="28" t="s">
        <v>636</v>
      </c>
      <c r="E251" s="31" t="s">
        <v>153</v>
      </c>
      <c r="F251" s="38">
        <v>2</v>
      </c>
      <c r="G251" s="32">
        <v>131.31</v>
      </c>
      <c r="H251" s="32">
        <v>26.38</v>
      </c>
      <c r="I251" s="32">
        <v>131.65</v>
      </c>
      <c r="J251" s="32">
        <f>TRUNC(G251 * (1 + 20.35 / 100), 2)</f>
        <v>158.03</v>
      </c>
      <c r="K251" s="32">
        <f>TRUNC(F251 * H251, 2)</f>
        <v>52.76</v>
      </c>
      <c r="L251" s="32">
        <f>M251 - K251</f>
        <v>263.3</v>
      </c>
      <c r="M251" s="32">
        <f>TRUNC(F251 * J251, 2)</f>
        <v>316.06</v>
      </c>
      <c r="N251" s="33">
        <f t="shared" si="47"/>
        <v>1.605823472129538E-4</v>
      </c>
      <c r="O251" s="72">
        <f t="shared" si="48"/>
        <v>0.20349999999999999</v>
      </c>
    </row>
    <row r="252" spans="1:15" x14ac:dyDescent="0.25">
      <c r="A252" s="23" t="s">
        <v>637</v>
      </c>
      <c r="B252" s="24"/>
      <c r="C252" s="24"/>
      <c r="D252" s="23" t="s">
        <v>638</v>
      </c>
      <c r="E252" s="23"/>
      <c r="F252" s="39"/>
      <c r="G252" s="23"/>
      <c r="H252" s="23"/>
      <c r="I252" s="23"/>
      <c r="J252" s="23"/>
      <c r="K252" s="23"/>
      <c r="L252" s="23"/>
      <c r="M252" s="26">
        <v>2524.88</v>
      </c>
      <c r="N252" s="27">
        <f t="shared" si="47"/>
        <v>1.2828297058502904E-3</v>
      </c>
      <c r="O252" s="72"/>
    </row>
    <row r="253" spans="1:15" ht="26.4" x14ac:dyDescent="0.25">
      <c r="A253" s="28" t="s">
        <v>639</v>
      </c>
      <c r="B253" s="29" t="s">
        <v>640</v>
      </c>
      <c r="C253" s="30" t="s">
        <v>32</v>
      </c>
      <c r="D253" s="28" t="s">
        <v>641</v>
      </c>
      <c r="E253" s="31" t="s">
        <v>153</v>
      </c>
      <c r="F253" s="38">
        <v>3</v>
      </c>
      <c r="G253" s="32">
        <v>134.38999999999999</v>
      </c>
      <c r="H253" s="32">
        <v>3.79</v>
      </c>
      <c r="I253" s="32">
        <v>157.94</v>
      </c>
      <c r="J253" s="32">
        <f>TRUNC(G253 * (1 + 20.35 / 100), 2)</f>
        <v>161.72999999999999</v>
      </c>
      <c r="K253" s="32">
        <f>TRUNC(F253 * H253, 2)</f>
        <v>11.37</v>
      </c>
      <c r="L253" s="32">
        <f>M253 - K253</f>
        <v>473.82</v>
      </c>
      <c r="M253" s="32">
        <f>TRUNC(F253 * J253, 2)</f>
        <v>485.19</v>
      </c>
      <c r="N253" s="33">
        <f t="shared" si="47"/>
        <v>2.4651315903389561E-4</v>
      </c>
      <c r="O253" s="72">
        <f t="shared" si="48"/>
        <v>0.20349999999999999</v>
      </c>
    </row>
    <row r="254" spans="1:15" ht="26.4" x14ac:dyDescent="0.25">
      <c r="A254" s="28" t="s">
        <v>642</v>
      </c>
      <c r="B254" s="29" t="s">
        <v>643</v>
      </c>
      <c r="C254" s="30" t="s">
        <v>32</v>
      </c>
      <c r="D254" s="28" t="s">
        <v>644</v>
      </c>
      <c r="E254" s="31" t="s">
        <v>153</v>
      </c>
      <c r="F254" s="38">
        <v>1</v>
      </c>
      <c r="G254" s="32">
        <v>364.81</v>
      </c>
      <c r="H254" s="32">
        <v>37.43</v>
      </c>
      <c r="I254" s="32">
        <v>401.61</v>
      </c>
      <c r="J254" s="32">
        <f>TRUNC(G254 * (1 + 20.35 / 100), 2)</f>
        <v>439.04</v>
      </c>
      <c r="K254" s="32">
        <f>TRUNC(F254 * H254, 2)</f>
        <v>37.43</v>
      </c>
      <c r="L254" s="32">
        <f>M254 - K254</f>
        <v>401.61</v>
      </c>
      <c r="M254" s="32">
        <f>TRUNC(F254 * J254, 2)</f>
        <v>439.04</v>
      </c>
      <c r="N254" s="33">
        <f t="shared" si="47"/>
        <v>2.2306547402510673E-4</v>
      </c>
      <c r="O254" s="72">
        <f t="shared" si="48"/>
        <v>0.20349999999999999</v>
      </c>
    </row>
    <row r="255" spans="1:15" ht="26.4" x14ac:dyDescent="0.25">
      <c r="A255" s="28" t="s">
        <v>645</v>
      </c>
      <c r="B255" s="29" t="s">
        <v>646</v>
      </c>
      <c r="C255" s="30" t="s">
        <v>32</v>
      </c>
      <c r="D255" s="28" t="s">
        <v>647</v>
      </c>
      <c r="E255" s="31" t="s">
        <v>153</v>
      </c>
      <c r="F255" s="38">
        <v>3</v>
      </c>
      <c r="G255" s="32">
        <v>396.33</v>
      </c>
      <c r="H255" s="32">
        <v>37.43</v>
      </c>
      <c r="I255" s="32">
        <v>439.55</v>
      </c>
      <c r="J255" s="32">
        <f>TRUNC(G255 * (1 + 20.35 / 100), 2)</f>
        <v>476.98</v>
      </c>
      <c r="K255" s="32">
        <f>TRUNC(F255 * H255, 2)</f>
        <v>112.29</v>
      </c>
      <c r="L255" s="32">
        <f>M255 - K255</f>
        <v>1318.65</v>
      </c>
      <c r="M255" s="32">
        <f>TRUNC(F255 * J255, 2)</f>
        <v>1430.94</v>
      </c>
      <c r="N255" s="33">
        <f t="shared" si="47"/>
        <v>7.2702557717175252E-4</v>
      </c>
      <c r="O255" s="72">
        <f t="shared" si="48"/>
        <v>0.20349999999999999</v>
      </c>
    </row>
    <row r="256" spans="1:15" ht="26.4" x14ac:dyDescent="0.25">
      <c r="A256" s="28" t="s">
        <v>648</v>
      </c>
      <c r="B256" s="29" t="s">
        <v>649</v>
      </c>
      <c r="C256" s="30" t="s">
        <v>19</v>
      </c>
      <c r="D256" s="28" t="s">
        <v>650</v>
      </c>
      <c r="E256" s="31" t="s">
        <v>651</v>
      </c>
      <c r="F256" s="38">
        <v>1</v>
      </c>
      <c r="G256" s="32">
        <v>141.02000000000001</v>
      </c>
      <c r="H256" s="32">
        <v>3.79</v>
      </c>
      <c r="I256" s="32">
        <v>165.92</v>
      </c>
      <c r="J256" s="32">
        <f>TRUNC(G256 * (1 + 20.35 / 100), 2)</f>
        <v>169.71</v>
      </c>
      <c r="K256" s="32">
        <f>TRUNC(F256 * H256, 2)</f>
        <v>3.79</v>
      </c>
      <c r="L256" s="32">
        <f>M256 - K256</f>
        <v>165.92000000000002</v>
      </c>
      <c r="M256" s="32">
        <f>TRUNC(F256 * J256, 2)</f>
        <v>169.71</v>
      </c>
      <c r="N256" s="33">
        <f t="shared" si="47"/>
        <v>8.6225495619535493E-5</v>
      </c>
      <c r="O256" s="72">
        <f t="shared" si="48"/>
        <v>0.20349999999999999</v>
      </c>
    </row>
    <row r="257" spans="1:15" x14ac:dyDescent="0.25">
      <c r="A257" s="23" t="s">
        <v>652</v>
      </c>
      <c r="B257" s="24"/>
      <c r="C257" s="24"/>
      <c r="D257" s="23" t="s">
        <v>653</v>
      </c>
      <c r="E257" s="23"/>
      <c r="F257" s="39"/>
      <c r="G257" s="23"/>
      <c r="H257" s="23"/>
      <c r="I257" s="23"/>
      <c r="J257" s="23"/>
      <c r="K257" s="23"/>
      <c r="L257" s="23"/>
      <c r="M257" s="26">
        <v>952.83</v>
      </c>
      <c r="N257" s="27">
        <f t="shared" si="47"/>
        <v>4.8410959278275884E-4</v>
      </c>
      <c r="O257" s="72"/>
    </row>
    <row r="258" spans="1:15" ht="26.4" x14ac:dyDescent="0.25">
      <c r="A258" s="28" t="s">
        <v>654</v>
      </c>
      <c r="B258" s="29" t="s">
        <v>655</v>
      </c>
      <c r="C258" s="30" t="s">
        <v>32</v>
      </c>
      <c r="D258" s="28" t="s">
        <v>656</v>
      </c>
      <c r="E258" s="31" t="s">
        <v>153</v>
      </c>
      <c r="F258" s="38">
        <v>1</v>
      </c>
      <c r="G258" s="32">
        <v>791.72</v>
      </c>
      <c r="H258" s="32">
        <v>57.65</v>
      </c>
      <c r="I258" s="32">
        <v>895.18</v>
      </c>
      <c r="J258" s="32">
        <f>TRUNC(G258 * (1 + 20.35 / 100), 2)</f>
        <v>952.83</v>
      </c>
      <c r="K258" s="32">
        <f>TRUNC(F258 * H258, 2)</f>
        <v>57.65</v>
      </c>
      <c r="L258" s="32">
        <f>M258 - K258</f>
        <v>895.18000000000006</v>
      </c>
      <c r="M258" s="32">
        <f>TRUNC(F258 * J258, 2)</f>
        <v>952.83</v>
      </c>
      <c r="N258" s="33">
        <f t="shared" si="47"/>
        <v>4.8410959278275884E-4</v>
      </c>
      <c r="O258" s="72">
        <f t="shared" si="48"/>
        <v>0.20349999999999999</v>
      </c>
    </row>
    <row r="259" spans="1:15" x14ac:dyDescent="0.25">
      <c r="A259" s="40" t="s">
        <v>657</v>
      </c>
      <c r="B259" s="41"/>
      <c r="C259" s="41"/>
      <c r="D259" s="40" t="s">
        <v>658</v>
      </c>
      <c r="E259" s="40"/>
      <c r="F259" s="45"/>
      <c r="G259" s="40"/>
      <c r="H259" s="40"/>
      <c r="I259" s="40"/>
      <c r="J259" s="40"/>
      <c r="K259" s="40"/>
      <c r="L259" s="40"/>
      <c r="M259" s="43">
        <v>59901.58</v>
      </c>
      <c r="N259" s="44">
        <f t="shared" si="47"/>
        <v>3.043452609683139E-2</v>
      </c>
      <c r="O259" s="72"/>
    </row>
    <row r="260" spans="1:15" ht="26.4" x14ac:dyDescent="0.25">
      <c r="A260" s="28" t="s">
        <v>659</v>
      </c>
      <c r="B260" s="29" t="s">
        <v>660</v>
      </c>
      <c r="C260" s="30" t="s">
        <v>32</v>
      </c>
      <c r="D260" s="28" t="s">
        <v>661</v>
      </c>
      <c r="E260" s="31" t="s">
        <v>21</v>
      </c>
      <c r="F260" s="38">
        <v>170</v>
      </c>
      <c r="G260" s="32">
        <v>55.77</v>
      </c>
      <c r="H260" s="32">
        <v>5.34</v>
      </c>
      <c r="I260" s="32">
        <v>56.62</v>
      </c>
      <c r="J260" s="32" t="str">
        <f t="shared" ref="J260:J266" si="57">TRUNC(G260 * (1 + 11.1 / 100), 2) &amp;CHAR(10)&amp; "(11.1%)"</f>
        <v>61,96
(11.1%)</v>
      </c>
      <c r="K260" s="32">
        <f t="shared" ref="K260:K266" si="58">TRUNC(F260 * H260, 2)</f>
        <v>907.8</v>
      </c>
      <c r="L260" s="32">
        <f t="shared" ref="L260:L266" si="59">M260 - K260</f>
        <v>9625.4000000000015</v>
      </c>
      <c r="M260" s="32">
        <f t="shared" ref="M260:M266" si="60">TRUNC(F260 * TRUNC(G260 * (1 + 11.1 / 100), 2), 2)</f>
        <v>10533.2</v>
      </c>
      <c r="N260" s="33">
        <f t="shared" si="47"/>
        <v>5.3516610126668508E-3</v>
      </c>
      <c r="O260" s="72">
        <f>L$7</f>
        <v>0.111</v>
      </c>
    </row>
    <row r="261" spans="1:15" ht="26.4" x14ac:dyDescent="0.25">
      <c r="A261" s="28" t="s">
        <v>662</v>
      </c>
      <c r="B261" s="29" t="s">
        <v>663</v>
      </c>
      <c r="C261" s="30" t="s">
        <v>19</v>
      </c>
      <c r="D261" s="28" t="s">
        <v>664</v>
      </c>
      <c r="E261" s="31" t="s">
        <v>153</v>
      </c>
      <c r="F261" s="38">
        <v>8</v>
      </c>
      <c r="G261" s="32">
        <v>2136.2600000000002</v>
      </c>
      <c r="H261" s="32">
        <v>41.01</v>
      </c>
      <c r="I261" s="32">
        <v>2332.37</v>
      </c>
      <c r="J261" s="32" t="str">
        <f t="shared" si="57"/>
        <v>2373,38
(11.1%)</v>
      </c>
      <c r="K261" s="32">
        <f t="shared" si="58"/>
        <v>328.08</v>
      </c>
      <c r="L261" s="32">
        <f t="shared" si="59"/>
        <v>18658.96</v>
      </c>
      <c r="M261" s="32">
        <f t="shared" si="60"/>
        <v>18987.04</v>
      </c>
      <c r="N261" s="33">
        <f t="shared" si="47"/>
        <v>9.6468501228445299E-3</v>
      </c>
      <c r="O261" s="72">
        <f t="shared" ref="O261:O275" si="61">L$7</f>
        <v>0.111</v>
      </c>
    </row>
    <row r="262" spans="1:15" ht="26.4" x14ac:dyDescent="0.25">
      <c r="A262" s="28" t="s">
        <v>665</v>
      </c>
      <c r="B262" s="29" t="s">
        <v>666</v>
      </c>
      <c r="C262" s="30" t="s">
        <v>19</v>
      </c>
      <c r="D262" s="28" t="s">
        <v>667</v>
      </c>
      <c r="E262" s="31" t="s">
        <v>153</v>
      </c>
      <c r="F262" s="38">
        <v>2</v>
      </c>
      <c r="G262" s="32">
        <v>629.84</v>
      </c>
      <c r="H262" s="32">
        <v>33.270000000000003</v>
      </c>
      <c r="I262" s="32">
        <v>666.48</v>
      </c>
      <c r="J262" s="32" t="str">
        <f t="shared" si="57"/>
        <v>699,75
(11.1%)</v>
      </c>
      <c r="K262" s="32">
        <f t="shared" si="58"/>
        <v>66.540000000000006</v>
      </c>
      <c r="L262" s="32">
        <f t="shared" si="59"/>
        <v>1332.96</v>
      </c>
      <c r="M262" s="32">
        <f t="shared" si="60"/>
        <v>1399.5</v>
      </c>
      <c r="N262" s="33">
        <f t="shared" si="47"/>
        <v>7.1105168298591672E-4</v>
      </c>
      <c r="O262" s="72">
        <f t="shared" si="61"/>
        <v>0.111</v>
      </c>
    </row>
    <row r="263" spans="1:15" ht="26.4" x14ac:dyDescent="0.25">
      <c r="A263" s="28" t="s">
        <v>668</v>
      </c>
      <c r="B263" s="29" t="s">
        <v>669</v>
      </c>
      <c r="C263" s="30" t="s">
        <v>19</v>
      </c>
      <c r="D263" s="28" t="s">
        <v>670</v>
      </c>
      <c r="E263" s="31" t="s">
        <v>600</v>
      </c>
      <c r="F263" s="38">
        <v>147.91</v>
      </c>
      <c r="G263" s="32">
        <v>77.37</v>
      </c>
      <c r="H263" s="32">
        <v>18.420000000000002</v>
      </c>
      <c r="I263" s="32">
        <v>67.53</v>
      </c>
      <c r="J263" s="32" t="str">
        <f t="shared" si="57"/>
        <v>85,95
(11.1%)</v>
      </c>
      <c r="K263" s="32">
        <f t="shared" si="58"/>
        <v>2724.5</v>
      </c>
      <c r="L263" s="32">
        <f t="shared" si="59"/>
        <v>9988.36</v>
      </c>
      <c r="M263" s="32">
        <f t="shared" si="60"/>
        <v>12712.86</v>
      </c>
      <c r="N263" s="33">
        <f t="shared" si="47"/>
        <v>6.4590928892921335E-3</v>
      </c>
      <c r="O263" s="72">
        <f t="shared" si="61"/>
        <v>0.111</v>
      </c>
    </row>
    <row r="264" spans="1:15" ht="26.4" x14ac:dyDescent="0.25">
      <c r="A264" s="28" t="s">
        <v>671</v>
      </c>
      <c r="B264" s="29" t="s">
        <v>672</v>
      </c>
      <c r="C264" s="30" t="s">
        <v>673</v>
      </c>
      <c r="D264" s="28" t="s">
        <v>674</v>
      </c>
      <c r="E264" s="31" t="s">
        <v>675</v>
      </c>
      <c r="F264" s="38">
        <v>8</v>
      </c>
      <c r="G264" s="32">
        <v>90.94</v>
      </c>
      <c r="H264" s="32">
        <v>30.25</v>
      </c>
      <c r="I264" s="32">
        <v>70.78</v>
      </c>
      <c r="J264" s="32" t="str">
        <f t="shared" si="57"/>
        <v>101,03
(11.1%)</v>
      </c>
      <c r="K264" s="32">
        <f t="shared" si="58"/>
        <v>242</v>
      </c>
      <c r="L264" s="32">
        <f t="shared" si="59"/>
        <v>566.24</v>
      </c>
      <c r="M264" s="32">
        <f t="shared" si="60"/>
        <v>808.24</v>
      </c>
      <c r="N264" s="33">
        <f t="shared" si="47"/>
        <v>4.1064695409541788E-4</v>
      </c>
      <c r="O264" s="72">
        <f t="shared" si="61"/>
        <v>0.111</v>
      </c>
    </row>
    <row r="265" spans="1:15" ht="26.4" x14ac:dyDescent="0.25">
      <c r="A265" s="28" t="s">
        <v>676</v>
      </c>
      <c r="B265" s="29" t="s">
        <v>677</v>
      </c>
      <c r="C265" s="30" t="s">
        <v>32</v>
      </c>
      <c r="D265" s="28" t="s">
        <v>678</v>
      </c>
      <c r="E265" s="31" t="s">
        <v>153</v>
      </c>
      <c r="F265" s="38">
        <v>30</v>
      </c>
      <c r="G265" s="32">
        <v>115.81</v>
      </c>
      <c r="H265" s="32">
        <v>26.35</v>
      </c>
      <c r="I265" s="32">
        <v>102.31</v>
      </c>
      <c r="J265" s="32" t="str">
        <f t="shared" si="57"/>
        <v>128,66
(11.1%)</v>
      </c>
      <c r="K265" s="32">
        <f t="shared" si="58"/>
        <v>790.5</v>
      </c>
      <c r="L265" s="32">
        <f t="shared" si="59"/>
        <v>3069.3</v>
      </c>
      <c r="M265" s="32">
        <f t="shared" si="60"/>
        <v>3859.8</v>
      </c>
      <c r="N265" s="33">
        <f t="shared" si="47"/>
        <v>1.9610698720893471E-3</v>
      </c>
      <c r="O265" s="72">
        <f t="shared" si="61"/>
        <v>0.111</v>
      </c>
    </row>
    <row r="266" spans="1:15" ht="26.4" x14ac:dyDescent="0.25">
      <c r="A266" s="28" t="s">
        <v>679</v>
      </c>
      <c r="B266" s="29" t="s">
        <v>680</v>
      </c>
      <c r="C266" s="30" t="s">
        <v>32</v>
      </c>
      <c r="D266" s="28" t="s">
        <v>681</v>
      </c>
      <c r="E266" s="31" t="s">
        <v>21</v>
      </c>
      <c r="F266" s="38">
        <v>642</v>
      </c>
      <c r="G266" s="32">
        <v>16.27</v>
      </c>
      <c r="H266" s="32">
        <v>3.95</v>
      </c>
      <c r="I266" s="32">
        <v>14.12</v>
      </c>
      <c r="J266" s="32" t="str">
        <f t="shared" si="57"/>
        <v>18,07
(11.1%)</v>
      </c>
      <c r="K266" s="32">
        <f t="shared" si="58"/>
        <v>2535.9</v>
      </c>
      <c r="L266" s="32">
        <f t="shared" si="59"/>
        <v>9065.0400000000009</v>
      </c>
      <c r="M266" s="32">
        <f t="shared" si="60"/>
        <v>11600.94</v>
      </c>
      <c r="N266" s="33">
        <f t="shared" si="47"/>
        <v>5.8941535628571923E-3</v>
      </c>
      <c r="O266" s="72">
        <f t="shared" si="61"/>
        <v>0.111</v>
      </c>
    </row>
    <row r="267" spans="1:15" x14ac:dyDescent="0.25">
      <c r="A267" s="40" t="s">
        <v>682</v>
      </c>
      <c r="B267" s="41"/>
      <c r="C267" s="41"/>
      <c r="D267" s="40" t="s">
        <v>683</v>
      </c>
      <c r="E267" s="40"/>
      <c r="F267" s="45"/>
      <c r="G267" s="40"/>
      <c r="H267" s="40"/>
      <c r="I267" s="40"/>
      <c r="J267" s="40"/>
      <c r="K267" s="40"/>
      <c r="L267" s="40"/>
      <c r="M267" s="43">
        <v>27201.5</v>
      </c>
      <c r="N267" s="44">
        <f t="shared" si="47"/>
        <v>1.3820416116285397E-2</v>
      </c>
      <c r="O267" s="72"/>
    </row>
    <row r="268" spans="1:15" ht="26.4" x14ac:dyDescent="0.25">
      <c r="A268" s="28" t="s">
        <v>684</v>
      </c>
      <c r="B268" s="29" t="s">
        <v>685</v>
      </c>
      <c r="C268" s="30" t="s">
        <v>19</v>
      </c>
      <c r="D268" s="28" t="s">
        <v>686</v>
      </c>
      <c r="E268" s="31" t="s">
        <v>153</v>
      </c>
      <c r="F268" s="38">
        <v>10</v>
      </c>
      <c r="G268" s="32">
        <v>149.53</v>
      </c>
      <c r="H268" s="32">
        <v>117.25</v>
      </c>
      <c r="I268" s="32">
        <v>48.87</v>
      </c>
      <c r="J268" s="32" t="str">
        <f>TRUNC(G268 * (1 + 11.1 / 100), 2) &amp;CHAR(10)&amp; "(11.1%)"</f>
        <v>166,12
(11.1%)</v>
      </c>
      <c r="K268" s="32">
        <f t="shared" ref="K268:K273" si="62">TRUNC(F268 * H268, 2)</f>
        <v>1172.5</v>
      </c>
      <c r="L268" s="32">
        <f t="shared" ref="L268:L273" si="63">M268 - K268</f>
        <v>488.70000000000005</v>
      </c>
      <c r="M268" s="32">
        <f>TRUNC(F268 * TRUNC(G268 * (1 + 11.1 / 100), 2), 2)</f>
        <v>1661.2</v>
      </c>
      <c r="N268" s="33">
        <f t="shared" si="47"/>
        <v>8.4401504521343677E-4</v>
      </c>
      <c r="O268" s="72">
        <f t="shared" si="61"/>
        <v>0.111</v>
      </c>
    </row>
    <row r="269" spans="1:15" ht="26.4" x14ac:dyDescent="0.25">
      <c r="A269" s="28" t="s">
        <v>687</v>
      </c>
      <c r="B269" s="29" t="s">
        <v>688</v>
      </c>
      <c r="C269" s="30" t="s">
        <v>19</v>
      </c>
      <c r="D269" s="28" t="s">
        <v>689</v>
      </c>
      <c r="E269" s="31" t="s">
        <v>153</v>
      </c>
      <c r="F269" s="38">
        <v>3</v>
      </c>
      <c r="G269" s="32">
        <v>2200.92</v>
      </c>
      <c r="H269" s="32">
        <v>37.97</v>
      </c>
      <c r="I269" s="32">
        <v>2407.25</v>
      </c>
      <c r="J269" s="32" t="str">
        <f>TRUNC(G269 * (1 + 11.1 / 100), 2) &amp;CHAR(10)&amp; "(11.1%)"</f>
        <v>2445,22
(11.1%)</v>
      </c>
      <c r="K269" s="32">
        <f t="shared" si="62"/>
        <v>113.91</v>
      </c>
      <c r="L269" s="32">
        <f t="shared" si="63"/>
        <v>7221.75</v>
      </c>
      <c r="M269" s="32">
        <f>TRUNC(F269 * TRUNC(G269 * (1 + 11.1 / 100), 2), 2)</f>
        <v>7335.66</v>
      </c>
      <c r="N269" s="33">
        <f t="shared" ref="N269:N281" si="64">M269 / 1968211.36</f>
        <v>3.7270692310199852E-3</v>
      </c>
      <c r="O269" s="72">
        <f t="shared" si="61"/>
        <v>0.111</v>
      </c>
    </row>
    <row r="270" spans="1:15" ht="39.6" x14ac:dyDescent="0.25">
      <c r="A270" s="28" t="s">
        <v>690</v>
      </c>
      <c r="B270" s="29" t="s">
        <v>691</v>
      </c>
      <c r="C270" s="30" t="s">
        <v>19</v>
      </c>
      <c r="D270" s="28" t="s">
        <v>692</v>
      </c>
      <c r="E270" s="31" t="s">
        <v>153</v>
      </c>
      <c r="F270" s="38">
        <v>6</v>
      </c>
      <c r="G270" s="32">
        <v>372.05</v>
      </c>
      <c r="H270" s="32">
        <v>64.180000000000007</v>
      </c>
      <c r="I270" s="32">
        <v>349.16</v>
      </c>
      <c r="J270" s="32" t="str">
        <f>TRUNC(G270 * (1 + 11.1 / 100), 2) &amp;CHAR(10)&amp; "(11.1%)"</f>
        <v>413,34
(11.1%)</v>
      </c>
      <c r="K270" s="32">
        <f t="shared" si="62"/>
        <v>385.08</v>
      </c>
      <c r="L270" s="32">
        <f t="shared" si="63"/>
        <v>2094.96</v>
      </c>
      <c r="M270" s="32">
        <f>TRUNC(F270 * TRUNC(G270 * (1 + 11.1 / 100), 2), 2)</f>
        <v>2480.04</v>
      </c>
      <c r="N270" s="33">
        <f t="shared" si="64"/>
        <v>1.2600475997659112E-3</v>
      </c>
      <c r="O270" s="72">
        <f t="shared" si="61"/>
        <v>0.111</v>
      </c>
    </row>
    <row r="271" spans="1:15" ht="26.4" x14ac:dyDescent="0.25">
      <c r="A271" s="28" t="s">
        <v>693</v>
      </c>
      <c r="B271" s="29" t="s">
        <v>694</v>
      </c>
      <c r="C271" s="30" t="s">
        <v>19</v>
      </c>
      <c r="D271" s="28" t="s">
        <v>695</v>
      </c>
      <c r="E271" s="31" t="s">
        <v>204</v>
      </c>
      <c r="F271" s="38">
        <v>14</v>
      </c>
      <c r="G271" s="32">
        <v>750.64</v>
      </c>
      <c r="H271" s="32">
        <v>13.07</v>
      </c>
      <c r="I271" s="32">
        <v>820.89</v>
      </c>
      <c r="J271" s="32" t="str">
        <f>TRUNC(G271 * (1 + 11.1 / 100), 2) &amp;CHAR(10)&amp; "(11.1%)"</f>
        <v>833,96
(11.1%)</v>
      </c>
      <c r="K271" s="32">
        <f t="shared" si="62"/>
        <v>182.98</v>
      </c>
      <c r="L271" s="32">
        <f t="shared" si="63"/>
        <v>11492.460000000001</v>
      </c>
      <c r="M271" s="32">
        <f>TRUNC(F271 * TRUNC(G271 * (1 + 11.1 / 100), 2), 2)</f>
        <v>11675.44</v>
      </c>
      <c r="N271" s="33">
        <f t="shared" si="64"/>
        <v>5.9320051887110335E-3</v>
      </c>
      <c r="O271" s="72">
        <f t="shared" si="61"/>
        <v>0.111</v>
      </c>
    </row>
    <row r="272" spans="1:15" ht="39.6" x14ac:dyDescent="0.25">
      <c r="A272" s="28" t="s">
        <v>696</v>
      </c>
      <c r="B272" s="29" t="s">
        <v>697</v>
      </c>
      <c r="C272" s="30" t="s">
        <v>19</v>
      </c>
      <c r="D272" s="28" t="s">
        <v>698</v>
      </c>
      <c r="E272" s="31" t="s">
        <v>204</v>
      </c>
      <c r="F272" s="38">
        <v>2</v>
      </c>
      <c r="G272" s="32">
        <v>503.5</v>
      </c>
      <c r="H272" s="32">
        <v>127.49</v>
      </c>
      <c r="I272" s="32">
        <v>431.89</v>
      </c>
      <c r="J272" s="32" t="str">
        <f>TRUNC(G272 * (1 + 11.1 / 100), 2) &amp;CHAR(10)&amp; "(11.1%)"</f>
        <v>559,38
(11.1%)</v>
      </c>
      <c r="K272" s="32">
        <f t="shared" si="62"/>
        <v>254.98</v>
      </c>
      <c r="L272" s="32">
        <f t="shared" si="63"/>
        <v>863.78</v>
      </c>
      <c r="M272" s="32">
        <f>TRUNC(F272 * TRUNC(G272 * (1 + 11.1 / 100), 2), 2)</f>
        <v>1118.76</v>
      </c>
      <c r="N272" s="33">
        <f t="shared" si="64"/>
        <v>5.6841456295628732E-4</v>
      </c>
      <c r="O272" s="72">
        <f t="shared" si="61"/>
        <v>0.111</v>
      </c>
    </row>
    <row r="273" spans="1:15" ht="26.4" x14ac:dyDescent="0.25">
      <c r="A273" s="28" t="s">
        <v>699</v>
      </c>
      <c r="B273" s="29" t="s">
        <v>700</v>
      </c>
      <c r="C273" s="30" t="s">
        <v>701</v>
      </c>
      <c r="D273" s="28" t="s">
        <v>702</v>
      </c>
      <c r="E273" s="31" t="s">
        <v>675</v>
      </c>
      <c r="F273" s="38">
        <v>10</v>
      </c>
      <c r="G273" s="32">
        <v>243.49</v>
      </c>
      <c r="H273" s="32">
        <v>45.01</v>
      </c>
      <c r="I273" s="32">
        <v>248.03</v>
      </c>
      <c r="J273" s="32">
        <f>TRUNC(G273 * (1 + 20.35 / 100), 2)</f>
        <v>293.04000000000002</v>
      </c>
      <c r="K273" s="32">
        <f t="shared" si="62"/>
        <v>450.1</v>
      </c>
      <c r="L273" s="32">
        <f t="shared" si="63"/>
        <v>2480.3000000000002</v>
      </c>
      <c r="M273" s="32">
        <f>TRUNC(F273 * J273, 2)</f>
        <v>2930.4</v>
      </c>
      <c r="N273" s="33">
        <f t="shared" si="64"/>
        <v>1.4888644886187426E-3</v>
      </c>
      <c r="O273" s="72">
        <f t="shared" si="61"/>
        <v>0.111</v>
      </c>
    </row>
    <row r="274" spans="1:15" x14ac:dyDescent="0.25">
      <c r="A274" s="40" t="s">
        <v>703</v>
      </c>
      <c r="B274" s="41"/>
      <c r="C274" s="41"/>
      <c r="D274" s="40" t="s">
        <v>704</v>
      </c>
      <c r="E274" s="40"/>
      <c r="F274" s="45"/>
      <c r="G274" s="40"/>
      <c r="H274" s="40"/>
      <c r="I274" s="40"/>
      <c r="J274" s="40"/>
      <c r="K274" s="40"/>
      <c r="L274" s="40"/>
      <c r="M274" s="43">
        <v>16298.37</v>
      </c>
      <c r="N274" s="44">
        <f t="shared" si="64"/>
        <v>8.2808027284224182E-3</v>
      </c>
      <c r="O274" s="72"/>
    </row>
    <row r="275" spans="1:15" ht="26.4" x14ac:dyDescent="0.25">
      <c r="A275" s="28" t="s">
        <v>705</v>
      </c>
      <c r="B275" s="29" t="s">
        <v>706</v>
      </c>
      <c r="C275" s="30" t="s">
        <v>19</v>
      </c>
      <c r="D275" s="28" t="s">
        <v>707</v>
      </c>
      <c r="E275" s="31" t="s">
        <v>153</v>
      </c>
      <c r="F275" s="38">
        <v>3</v>
      </c>
      <c r="G275" s="32">
        <v>4890</v>
      </c>
      <c r="H275" s="32">
        <v>0</v>
      </c>
      <c r="I275" s="32">
        <v>5432.79</v>
      </c>
      <c r="J275" s="32" t="str">
        <f>TRUNC(G275 * (1 + 11.1 / 100), 2) &amp;CHAR(10)&amp; "(11.1%)"</f>
        <v>5432,79
(11.1%)</v>
      </c>
      <c r="K275" s="32">
        <f>TRUNC(F275 * H275, 2)</f>
        <v>0</v>
      </c>
      <c r="L275" s="32">
        <f>M275 - K275</f>
        <v>16298.37</v>
      </c>
      <c r="M275" s="32">
        <f>TRUNC(F275 * TRUNC(G275 * (1 + 11.1 / 100), 2), 2)</f>
        <v>16298.37</v>
      </c>
      <c r="N275" s="33">
        <f t="shared" si="64"/>
        <v>8.2808027284224182E-3</v>
      </c>
      <c r="O275" s="72">
        <f t="shared" si="61"/>
        <v>0.111</v>
      </c>
    </row>
    <row r="276" spans="1:15" x14ac:dyDescent="0.25">
      <c r="A276" s="40" t="s">
        <v>708</v>
      </c>
      <c r="B276" s="41"/>
      <c r="C276" s="41"/>
      <c r="D276" s="40" t="s">
        <v>709</v>
      </c>
      <c r="E276" s="40"/>
      <c r="F276" s="45"/>
      <c r="G276" s="40"/>
      <c r="H276" s="40"/>
      <c r="I276" s="40"/>
      <c r="J276" s="40"/>
      <c r="K276" s="40"/>
      <c r="L276" s="40"/>
      <c r="M276" s="43">
        <v>3354.89</v>
      </c>
      <c r="N276" s="44">
        <f t="shared" si="64"/>
        <v>1.7045374639032668E-3</v>
      </c>
      <c r="O276" s="72"/>
    </row>
    <row r="277" spans="1:15" ht="39.6" x14ac:dyDescent="0.25">
      <c r="A277" s="28" t="s">
        <v>710</v>
      </c>
      <c r="B277" s="29" t="s">
        <v>711</v>
      </c>
      <c r="C277" s="30" t="s">
        <v>19</v>
      </c>
      <c r="D277" s="28" t="s">
        <v>712</v>
      </c>
      <c r="E277" s="31" t="s">
        <v>153</v>
      </c>
      <c r="F277" s="38">
        <v>10</v>
      </c>
      <c r="G277" s="32">
        <v>208.41</v>
      </c>
      <c r="H277" s="32">
        <v>99.75</v>
      </c>
      <c r="I277" s="32">
        <v>151.07</v>
      </c>
      <c r="J277" s="32">
        <f>TRUNC(G277 * (1 + 20.35 / 100), 2)</f>
        <v>250.82</v>
      </c>
      <c r="K277" s="32">
        <f>TRUNC(F277 * H277, 2)</f>
        <v>997.5</v>
      </c>
      <c r="L277" s="32">
        <f>M277 - K277</f>
        <v>1510.6999999999998</v>
      </c>
      <c r="M277" s="32">
        <f>TRUNC(F277 * J277, 2)</f>
        <v>2508.1999999999998</v>
      </c>
      <c r="N277" s="33">
        <f t="shared" si="64"/>
        <v>1.2743550062631482E-3</v>
      </c>
      <c r="O277" s="72">
        <f t="shared" ref="O272:O281" si="65">K$7</f>
        <v>0.20349999999999999</v>
      </c>
    </row>
    <row r="278" spans="1:15" ht="26.4" x14ac:dyDescent="0.25">
      <c r="A278" s="28" t="s">
        <v>713</v>
      </c>
      <c r="B278" s="29" t="s">
        <v>714</v>
      </c>
      <c r="C278" s="30" t="s">
        <v>32</v>
      </c>
      <c r="D278" s="28" t="s">
        <v>715</v>
      </c>
      <c r="E278" s="31" t="s">
        <v>204</v>
      </c>
      <c r="F278" s="38">
        <v>23</v>
      </c>
      <c r="G278" s="32">
        <v>4.46</v>
      </c>
      <c r="H278" s="32">
        <v>3.34</v>
      </c>
      <c r="I278" s="32">
        <v>2.02</v>
      </c>
      <c r="J278" s="32">
        <f>TRUNC(G278 * (1 + 20.35 / 100), 2)</f>
        <v>5.36</v>
      </c>
      <c r="K278" s="32">
        <f>TRUNC(F278 * H278, 2)</f>
        <v>76.819999999999993</v>
      </c>
      <c r="L278" s="32">
        <f>M278 - K278</f>
        <v>46.460000000000008</v>
      </c>
      <c r="M278" s="32">
        <f>TRUNC(F278 * J278, 2)</f>
        <v>123.28</v>
      </c>
      <c r="N278" s="33">
        <f t="shared" si="64"/>
        <v>6.2635549466597939E-5</v>
      </c>
      <c r="O278" s="72">
        <f t="shared" si="65"/>
        <v>0.20349999999999999</v>
      </c>
    </row>
    <row r="279" spans="1:15" ht="39.6" x14ac:dyDescent="0.25">
      <c r="A279" s="28" t="s">
        <v>716</v>
      </c>
      <c r="B279" s="29" t="s">
        <v>717</v>
      </c>
      <c r="C279" s="30" t="s">
        <v>32</v>
      </c>
      <c r="D279" s="28" t="s">
        <v>718</v>
      </c>
      <c r="E279" s="31" t="s">
        <v>21</v>
      </c>
      <c r="F279" s="38">
        <v>24.3</v>
      </c>
      <c r="G279" s="32">
        <v>24.74</v>
      </c>
      <c r="H279" s="32">
        <v>14.66</v>
      </c>
      <c r="I279" s="32">
        <v>15.11</v>
      </c>
      <c r="J279" s="32">
        <f>TRUNC(G279 * (1 + 20.35 / 100), 2)</f>
        <v>29.77</v>
      </c>
      <c r="K279" s="32">
        <f>TRUNC(F279 * H279, 2)</f>
        <v>356.23</v>
      </c>
      <c r="L279" s="32">
        <f>M279 - K279</f>
        <v>367.17999999999995</v>
      </c>
      <c r="M279" s="32">
        <f>TRUNC(F279 * J279, 2)</f>
        <v>723.41</v>
      </c>
      <c r="N279" s="33">
        <f t="shared" si="64"/>
        <v>3.675469081735205E-4</v>
      </c>
      <c r="O279" s="72">
        <f t="shared" si="65"/>
        <v>0.20349999999999999</v>
      </c>
    </row>
    <row r="280" spans="1:15" x14ac:dyDescent="0.25">
      <c r="A280" s="40" t="s">
        <v>719</v>
      </c>
      <c r="B280" s="41"/>
      <c r="C280" s="41"/>
      <c r="D280" s="40" t="s">
        <v>720</v>
      </c>
      <c r="E280" s="40"/>
      <c r="F280" s="45"/>
      <c r="G280" s="40"/>
      <c r="H280" s="40"/>
      <c r="I280" s="40"/>
      <c r="J280" s="40"/>
      <c r="K280" s="40"/>
      <c r="L280" s="40"/>
      <c r="M280" s="43">
        <v>11584.57</v>
      </c>
      <c r="N280" s="44">
        <f t="shared" si="64"/>
        <v>5.8858363666796434E-3</v>
      </c>
      <c r="O280" s="72"/>
    </row>
    <row r="281" spans="1:15" ht="26.4" x14ac:dyDescent="0.25">
      <c r="A281" s="28" t="s">
        <v>721</v>
      </c>
      <c r="B281" s="29" t="s">
        <v>722</v>
      </c>
      <c r="C281" s="30" t="s">
        <v>19</v>
      </c>
      <c r="D281" s="28" t="s">
        <v>723</v>
      </c>
      <c r="E281" s="31" t="s">
        <v>21</v>
      </c>
      <c r="F281" s="38">
        <v>2485.96</v>
      </c>
      <c r="G281" s="32">
        <v>3.88</v>
      </c>
      <c r="H281" s="32">
        <v>3</v>
      </c>
      <c r="I281" s="32">
        <v>1.66</v>
      </c>
      <c r="J281" s="32">
        <f>TRUNC(G281 * (1 + 20.35 / 100), 2)</f>
        <v>4.66</v>
      </c>
      <c r="K281" s="32">
        <f>TRUNC(F281 * H281, 2)</f>
        <v>7457.88</v>
      </c>
      <c r="L281" s="32">
        <f>M281 - K281</f>
        <v>4126.6899999999996</v>
      </c>
      <c r="M281" s="32">
        <f>TRUNC(F281 * J281, 2)</f>
        <v>11584.57</v>
      </c>
      <c r="N281" s="33">
        <f t="shared" si="64"/>
        <v>5.8858363666796434E-3</v>
      </c>
      <c r="O281" s="72">
        <f t="shared" si="65"/>
        <v>0.20349999999999999</v>
      </c>
    </row>
    <row r="282" spans="1:15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 t="s">
        <v>724</v>
      </c>
      <c r="K282" s="34" t="s">
        <v>725</v>
      </c>
      <c r="L282" s="34" t="s">
        <v>726</v>
      </c>
      <c r="M282" s="34" t="s">
        <v>727</v>
      </c>
      <c r="N282" s="34"/>
    </row>
    <row r="283" spans="1:15" x14ac:dyDescent="0.25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</row>
    <row r="284" spans="1:15" x14ac:dyDescent="0.25">
      <c r="A284" s="51"/>
      <c r="B284" s="51"/>
      <c r="C284" s="51"/>
      <c r="D284" s="36"/>
      <c r="E284" s="34"/>
      <c r="F284" s="34"/>
      <c r="G284" s="34"/>
      <c r="H284" s="34"/>
      <c r="I284" s="34"/>
      <c r="J284" s="52" t="s">
        <v>728</v>
      </c>
      <c r="K284" s="51"/>
      <c r="L284" s="53">
        <v>1668087.81</v>
      </c>
      <c r="M284" s="51"/>
      <c r="N284" s="51"/>
    </row>
    <row r="285" spans="1:15" x14ac:dyDescent="0.25">
      <c r="A285" s="51"/>
      <c r="B285" s="51"/>
      <c r="C285" s="51"/>
      <c r="D285" s="36"/>
      <c r="E285" s="34"/>
      <c r="F285" s="34"/>
      <c r="G285" s="34"/>
      <c r="H285" s="34"/>
      <c r="I285" s="34"/>
      <c r="J285" s="52" t="s">
        <v>729</v>
      </c>
      <c r="K285" s="51"/>
      <c r="L285" s="53">
        <v>300123.55</v>
      </c>
      <c r="M285" s="51"/>
      <c r="N285" s="51"/>
    </row>
    <row r="286" spans="1:15" x14ac:dyDescent="0.25">
      <c r="A286" s="51"/>
      <c r="B286" s="51"/>
      <c r="C286" s="51"/>
      <c r="D286" s="36"/>
      <c r="E286" s="34"/>
      <c r="F286" s="34"/>
      <c r="G286" s="34"/>
      <c r="H286" s="34"/>
      <c r="I286" s="34"/>
      <c r="J286" s="52" t="s">
        <v>730</v>
      </c>
      <c r="K286" s="51"/>
      <c r="L286" s="53">
        <v>1968211.36</v>
      </c>
      <c r="M286" s="51"/>
      <c r="N286" s="51"/>
    </row>
    <row r="287" spans="1:15" x14ac:dyDescent="0.25">
      <c r="A287" s="19" t="s">
        <v>748</v>
      </c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8" spans="1:15" ht="205.8" customHeight="1" x14ac:dyDescent="0.3">
      <c r="A288" s="54" t="s">
        <v>747</v>
      </c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</row>
  </sheetData>
  <mergeCells count="36">
    <mergeCell ref="O11:O12"/>
    <mergeCell ref="O13:O14"/>
    <mergeCell ref="A286:C286"/>
    <mergeCell ref="J286:K286"/>
    <mergeCell ref="L286:N286"/>
    <mergeCell ref="A288:N288"/>
    <mergeCell ref="A2:N2"/>
    <mergeCell ref="C5:F5"/>
    <mergeCell ref="H5:J6"/>
    <mergeCell ref="K5:K6"/>
    <mergeCell ref="L5:L6"/>
    <mergeCell ref="M5:N6"/>
    <mergeCell ref="C6:F6"/>
    <mergeCell ref="C7:F7"/>
    <mergeCell ref="H7:J9"/>
    <mergeCell ref="K7:K9"/>
    <mergeCell ref="L7:L9"/>
    <mergeCell ref="M7:N9"/>
    <mergeCell ref="A284:C284"/>
    <mergeCell ref="J284:K284"/>
    <mergeCell ref="L284:N284"/>
    <mergeCell ref="A285:C285"/>
    <mergeCell ref="J285:K285"/>
    <mergeCell ref="L285:N285"/>
    <mergeCell ref="A3:N3"/>
    <mergeCell ref="A11:A12"/>
    <mergeCell ref="B11:B12"/>
    <mergeCell ref="C11:C12"/>
    <mergeCell ref="D11:D12"/>
    <mergeCell ref="E11:E12"/>
    <mergeCell ref="F11:F12"/>
    <mergeCell ref="G11:G12"/>
    <mergeCell ref="H11:J11"/>
    <mergeCell ref="K11:M11"/>
    <mergeCell ref="N11:N12"/>
    <mergeCell ref="C8:E8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46" fitToWidth="0" fitToHeight="0" orientation="portrait" r:id="rId1"/>
  <headerFooter>
    <oddHeader>&amp;L &amp;C &amp;R</oddHeader>
    <oddFooter>&amp;L &amp;C &amp;R</oddFooter>
  </headerFooter>
  <rowBreaks count="6" manualBreakCount="6">
    <brk id="55" max="14" man="1"/>
    <brk id="87" max="14" man="1"/>
    <brk id="128" max="14" man="1"/>
    <brk id="169" max="14" man="1"/>
    <brk id="211" max="14" man="1"/>
    <brk id="262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Administrador</cp:lastModifiedBy>
  <cp:revision>0</cp:revision>
  <cp:lastPrinted>2023-06-02T11:35:43Z</cp:lastPrinted>
  <dcterms:created xsi:type="dcterms:W3CDTF">2023-05-30T15:21:09Z</dcterms:created>
  <dcterms:modified xsi:type="dcterms:W3CDTF">2023-06-02T11:36:19Z</dcterms:modified>
</cp:coreProperties>
</file>